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<sst xmlns="http://schemas.openxmlformats.org/spreadsheetml/2006/main" count="660" uniqueCount="435">
  <si>
    <t xml:space="preserve">на платные медицинские услуги, оказываемые </t>
  </si>
  <si>
    <t xml:space="preserve"> в УЗ "Брестская городская детская поликлиника №1"</t>
  </si>
  <si>
    <t>№ позиции</t>
  </si>
  <si>
    <t>Наименование услуги</t>
  </si>
  <si>
    <t>Цена до деноменации</t>
  </si>
  <si>
    <t>Цена после деноминации</t>
  </si>
  <si>
    <t>Тариф, руб.</t>
  </si>
  <si>
    <t>Стоимость материалов, руб.</t>
  </si>
  <si>
    <t>Итого стоимость услуги , руб.</t>
  </si>
  <si>
    <t xml:space="preserve">Итого стоимость услуги , руб. </t>
  </si>
  <si>
    <t xml:space="preserve">1. Ультразвуковая диагностика </t>
  </si>
  <si>
    <t>1.1.</t>
  </si>
  <si>
    <r>
      <t xml:space="preserve">УЗИ </t>
    </r>
    <r>
      <rPr>
        <sz val="10"/>
        <rFont val="Times New Roman"/>
        <family val="1"/>
      </rPr>
      <t>печени, желчного пузыря без определения функции</t>
    </r>
  </si>
  <si>
    <t>1.2.</t>
  </si>
  <si>
    <r>
      <t xml:space="preserve">УЗИ </t>
    </r>
    <r>
      <rPr>
        <sz val="10"/>
        <rFont val="Times New Roman"/>
        <family val="1"/>
      </rPr>
      <t>печени, желчного пузыря с определением функции</t>
    </r>
  </si>
  <si>
    <t>1.3.</t>
  </si>
  <si>
    <r>
      <t xml:space="preserve">УЗИ </t>
    </r>
    <r>
      <rPr>
        <sz val="10"/>
        <rFont val="Times New Roman"/>
        <family val="1"/>
      </rPr>
      <t>поджелудочной железы</t>
    </r>
  </si>
  <si>
    <t>1.4.</t>
  </si>
  <si>
    <r>
      <t>УЗИ</t>
    </r>
    <r>
      <rPr>
        <sz val="10"/>
        <rFont val="Times New Roman"/>
        <family val="1"/>
      </rPr>
      <t xml:space="preserve"> селезенка</t>
    </r>
  </si>
  <si>
    <t>1.5.</t>
  </si>
  <si>
    <r>
      <t xml:space="preserve">УЗИ </t>
    </r>
    <r>
      <rPr>
        <sz val="10"/>
        <rFont val="Times New Roman"/>
        <family val="1"/>
      </rPr>
      <t>почек и надпочечников</t>
    </r>
  </si>
  <si>
    <t>1.6.</t>
  </si>
  <si>
    <r>
      <t xml:space="preserve">УЗИ </t>
    </r>
    <r>
      <rPr>
        <sz val="10"/>
        <rFont val="Times New Roman"/>
        <family val="1"/>
      </rPr>
      <t>мочевого пузыря</t>
    </r>
  </si>
  <si>
    <t>1.7.</t>
  </si>
  <si>
    <r>
      <t xml:space="preserve">УЗИ </t>
    </r>
    <r>
      <rPr>
        <sz val="10"/>
        <rFont val="Times New Roman"/>
        <family val="1"/>
      </rPr>
      <t>мочевого пузыря с определением остаточной мочи</t>
    </r>
  </si>
  <si>
    <t>1.8.</t>
  </si>
  <si>
    <r>
      <t xml:space="preserve">УЗИ </t>
    </r>
    <r>
      <rPr>
        <sz val="10"/>
        <rFont val="Times New Roman"/>
        <family val="1"/>
      </rPr>
      <t>почек и надпочечников, мочевого пузыря</t>
    </r>
  </si>
  <si>
    <t>1.9.</t>
  </si>
  <si>
    <r>
      <t xml:space="preserve">УЗИ </t>
    </r>
    <r>
      <rPr>
        <sz val="10"/>
        <rFont val="Times New Roman"/>
        <family val="1"/>
      </rPr>
      <t>почек, надпочечников, мочевого пузыря с определением ост.мочи</t>
    </r>
  </si>
  <si>
    <t>1.10.</t>
  </si>
  <si>
    <r>
      <t xml:space="preserve">УЗИ </t>
    </r>
    <r>
      <rPr>
        <sz val="10"/>
        <rFont val="Times New Roman"/>
        <family val="1"/>
      </rPr>
      <t>органов  брюшной полости и почек</t>
    </r>
  </si>
  <si>
    <t>1.11.</t>
  </si>
  <si>
    <r>
      <t xml:space="preserve">УЗИ </t>
    </r>
    <r>
      <rPr>
        <sz val="10"/>
        <rFont val="Times New Roman"/>
        <family val="1"/>
      </rPr>
      <t>щитовидной железы с лимфатическими поверхностными узлами</t>
    </r>
  </si>
  <si>
    <t>1.12.</t>
  </si>
  <si>
    <r>
      <t xml:space="preserve">УЗИ </t>
    </r>
    <r>
      <rPr>
        <sz val="10"/>
        <rFont val="Times New Roman"/>
        <family val="1"/>
      </rPr>
      <t>суставов парных</t>
    </r>
  </si>
  <si>
    <t>1.13.</t>
  </si>
  <si>
    <r>
      <t xml:space="preserve">УЗИ </t>
    </r>
    <r>
      <rPr>
        <sz val="10"/>
        <rFont val="Times New Roman"/>
        <family val="1"/>
      </rPr>
      <t>глазных орбит</t>
    </r>
  </si>
  <si>
    <t>1.14.</t>
  </si>
  <si>
    <r>
      <t xml:space="preserve">УЗИ </t>
    </r>
    <r>
      <rPr>
        <sz val="10"/>
        <rFont val="Times New Roman"/>
        <family val="1"/>
      </rPr>
      <t>головного мозга новорожденного</t>
    </r>
  </si>
  <si>
    <t>1.15.</t>
  </si>
  <si>
    <t>Эхокардиография (M + B режим + допплер + цветное картирование):</t>
  </si>
  <si>
    <t xml:space="preserve">                   Иностранные граждане: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</si>
  <si>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</si>
  <si>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</si>
  <si>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</si>
  <si>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</si>
  <si>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</si>
  <si>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</si>
  <si>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</si>
  <si>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</si>
  <si>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</si>
  <si>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</si>
  <si>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</si>
  <si>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</si>
  <si>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</si>
  <si>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</si>
  <si>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</si>
  <si>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2. Функциональная диагностика</t>
  </si>
  <si>
    <t>2.1.</t>
  </si>
  <si>
    <t>Электрокардиограмма в 12-отдведениях без функциональных проб (ЭКГ) (Кардиавит АТ1, Альтон)</t>
  </si>
  <si>
    <t>2.3.</t>
  </si>
  <si>
    <t>ЭКГ с дозированной физической нагрузкой</t>
  </si>
  <si>
    <t>2.4.</t>
  </si>
  <si>
    <t>исследование центральной гемодинамики (ЦГД)</t>
  </si>
  <si>
    <t>2.5.</t>
  </si>
  <si>
    <t>реовазография (РВГ)</t>
  </si>
  <si>
    <t>2.6.</t>
  </si>
  <si>
    <t>реоэнцефалография (РЭГ)</t>
  </si>
  <si>
    <t>2.7.</t>
  </si>
  <si>
    <t>исследование функции внешнего дыхания без функц.проб</t>
  </si>
  <si>
    <t>2.8.</t>
  </si>
  <si>
    <t>проведение функциональной пробы при исследовании функции внешнего дыхания</t>
  </si>
  <si>
    <t xml:space="preserve"> </t>
  </si>
  <si>
    <t>2.9.</t>
  </si>
  <si>
    <t>пневмотахометрия</t>
  </si>
  <si>
    <t>-</t>
  </si>
  <si>
    <t>2.10.</t>
  </si>
  <si>
    <t>регистрация кривой поток-объем форсированного выдоха</t>
  </si>
  <si>
    <t xml:space="preserve"> - </t>
  </si>
  <si>
    <t>2.11.</t>
  </si>
  <si>
    <t>элетроэнцефалография (ЭЭГ)</t>
  </si>
  <si>
    <t>2.13.</t>
  </si>
  <si>
    <t>ЭЭГ с функциональными пробами (фотостимуляция, гипервентиляция)</t>
  </si>
  <si>
    <t>2.14.</t>
  </si>
  <si>
    <t>2.15.</t>
  </si>
  <si>
    <t>Электрокардиограмма в 12-отдведениях без функциональных проб (ЭКГ) (Интекард-3, Интекард, Кардиан ПМ)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</si>
  <si>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</si>
  <si>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</si>
  <si>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</si>
  <si>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</si>
  <si>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</si>
  <si>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</si>
  <si>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</si>
  <si>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</si>
  <si>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</si>
  <si>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</si>
  <si>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3. Консультации врачей-специалистов (терапевтического профиля)</t>
  </si>
  <si>
    <t>3.1.</t>
  </si>
  <si>
    <t>2 категория</t>
  </si>
  <si>
    <t>3.2.</t>
  </si>
  <si>
    <t xml:space="preserve">1 категория </t>
  </si>
  <si>
    <t>3. Консультации врачей-специалистов (хирургичесого профиля)</t>
  </si>
  <si>
    <t>3.1.1.</t>
  </si>
  <si>
    <t>3.2.1.</t>
  </si>
  <si>
    <t>3.3.1.</t>
  </si>
  <si>
    <t>высшая категория</t>
  </si>
  <si>
    <t xml:space="preserve">              Иностранные граждане</t>
  </si>
  <si>
    <t xml:space="preserve"> Консультации врачей-специалистов (терапевтического профиля)</t>
  </si>
  <si>
    <t>3.4.</t>
  </si>
  <si>
    <t>3.5.</t>
  </si>
  <si>
    <t>Консультации врачей-специалистов (хирургического профиля)</t>
  </si>
  <si>
    <t>3.6.</t>
  </si>
  <si>
    <t>3.7.</t>
  </si>
  <si>
    <t>3.8.</t>
  </si>
  <si>
    <t xml:space="preserve"> 4. Эндоскопические исследования</t>
  </si>
  <si>
    <t>4.1.</t>
  </si>
  <si>
    <t>Эзофагогастродуоденоскопия диагностическая (ФГДС)</t>
  </si>
  <si>
    <t>4.2.</t>
  </si>
  <si>
    <t>Эзофагогастродуоденоскопия диагностическая (ФГДС) ( тест на хеликобактериоз)</t>
  </si>
  <si>
    <t>4.3.</t>
  </si>
  <si>
    <t>Эзофагогастродуоденоскопия лечебно-диагностическая (ФГДС)</t>
  </si>
  <si>
    <t xml:space="preserve">                   Иностранные граждане</t>
  </si>
  <si>
    <t>4.4.</t>
  </si>
  <si>
    <t>4.5.</t>
  </si>
  <si>
    <t>Эзофагогастродуоденоскопия диагностическая (экспресс-диагностика хеликобактериоза)</t>
  </si>
  <si>
    <t>4.6.</t>
  </si>
  <si>
    <t>5.Лабораторная диагностика</t>
  </si>
  <si>
    <t>5.1.</t>
  </si>
  <si>
    <t>Общий анализ мочи (в норме)</t>
  </si>
  <si>
    <t>5.2.</t>
  </si>
  <si>
    <t>Общий анализ мочи (при патологии)</t>
  </si>
  <si>
    <t>5.3.</t>
  </si>
  <si>
    <t>Количественное определение  белка в моче</t>
  </si>
  <si>
    <t>5.4.</t>
  </si>
  <si>
    <t>Анализ мочи по Нечипоренко</t>
  </si>
  <si>
    <t>5.5.</t>
  </si>
  <si>
    <t>Исследование мочи на глюкозу</t>
  </si>
  <si>
    <t>5.6.</t>
  </si>
  <si>
    <t>Исследование кала  на яйцеглист</t>
  </si>
  <si>
    <t>5.7.</t>
  </si>
  <si>
    <t>Анализ кала на капрограмму</t>
  </si>
  <si>
    <t>5.8.</t>
  </si>
  <si>
    <t>Анализ кала на обнаружение цист лямблий</t>
  </si>
  <si>
    <t>5.9.</t>
  </si>
  <si>
    <t>Общий анализ крови</t>
  </si>
  <si>
    <t>5.10.</t>
  </si>
  <si>
    <t>Подсчёт тромбоцитов</t>
  </si>
  <si>
    <t>5.11.</t>
  </si>
  <si>
    <t>Подсчёт ретикулоцитов</t>
  </si>
  <si>
    <t>5.12.</t>
  </si>
  <si>
    <t>Определение времени кровотечения и свертывания цельной крови</t>
  </si>
  <si>
    <t>5.13.</t>
  </si>
  <si>
    <t>Глюкоза  в крови</t>
  </si>
  <si>
    <t>5.14.</t>
  </si>
  <si>
    <t>Анализ крови на малярию</t>
  </si>
  <si>
    <t>5.15.</t>
  </si>
  <si>
    <t>Исследование соскоба на энтеробиоз</t>
  </si>
  <si>
    <t>5.1.Биохимические исследования сыворотки крови :</t>
  </si>
  <si>
    <t>5.1.1.</t>
  </si>
  <si>
    <t>на мочевину</t>
  </si>
  <si>
    <t>5.1.2.</t>
  </si>
  <si>
    <t>на креатинин</t>
  </si>
  <si>
    <t>5.1.3.</t>
  </si>
  <si>
    <t>на глюкозу</t>
  </si>
  <si>
    <t>5.1.4.</t>
  </si>
  <si>
    <t>на холестерин</t>
  </si>
  <si>
    <t>5.1.5.</t>
  </si>
  <si>
    <t>на триглицериды</t>
  </si>
  <si>
    <t>5.1.6.</t>
  </si>
  <si>
    <t>на АСаТ</t>
  </si>
  <si>
    <t>5.1.7.</t>
  </si>
  <si>
    <t>на АЛаТ</t>
  </si>
  <si>
    <t>5.1.8.</t>
  </si>
  <si>
    <t xml:space="preserve">на белок </t>
  </si>
  <si>
    <t>5.1.9.</t>
  </si>
  <si>
    <t>на альбумин</t>
  </si>
  <si>
    <t>5.1.10.</t>
  </si>
  <si>
    <t>на билирубин</t>
  </si>
  <si>
    <t>5.1.11.</t>
  </si>
  <si>
    <t>на общий кальций</t>
  </si>
  <si>
    <t>5.1.12.</t>
  </si>
  <si>
    <t>на активность лактатдегидрогеназы</t>
  </si>
  <si>
    <t>5.2. Исследование состояния гемостаза :</t>
  </si>
  <si>
    <t>5.2.2.</t>
  </si>
  <si>
    <t>коагулограмма</t>
  </si>
  <si>
    <t>5.3. Иммунологические исследования :</t>
  </si>
  <si>
    <t>5.3.1.</t>
  </si>
  <si>
    <t>определение группы крови и резус-фактора</t>
  </si>
  <si>
    <t>5.3.2.</t>
  </si>
  <si>
    <t>забор крови из вены</t>
  </si>
  <si>
    <t xml:space="preserve">                 Иностранные граждане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</si>
  <si>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</si>
  <si>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</si>
  <si>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</si>
  <si>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</si>
  <si>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</si>
  <si>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</si>
  <si>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</si>
  <si>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</si>
  <si>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</si>
  <si>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</si>
  <si>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</si>
  <si>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</si>
  <si>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</si>
  <si>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</si>
  <si>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</si>
  <si>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5.2.Исследование состояния гемостаза :</t>
  </si>
  <si>
    <t>5.3.Иммунологические исследования :</t>
  </si>
  <si>
    <t>8. Массаж</t>
  </si>
  <si>
    <t>8.1.</t>
  </si>
  <si>
    <t xml:space="preserve">Механический аппаратный массаж на массажной кушетке с локальной термотерапией </t>
  </si>
  <si>
    <t>8.2.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</si>
  <si>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</si>
  <si>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8.3.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</si>
  <si>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</si>
  <si>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8.4.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</si>
  <si>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</si>
  <si>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8.5.</t>
  </si>
  <si>
    <t>общий массаж (у детей грудного и младшего дошкольного возраста)</t>
  </si>
  <si>
    <t>8.6.</t>
  </si>
  <si>
    <t>8.7.</t>
  </si>
  <si>
    <t>8.8.</t>
  </si>
  <si>
    <t>8.9.</t>
  </si>
  <si>
    <t>8.10.</t>
  </si>
  <si>
    <t>9.Диагностические офтальмологические исследования:</t>
  </si>
  <si>
    <t>9.1</t>
  </si>
  <si>
    <t>исследование полей зрения (периметрия)</t>
  </si>
  <si>
    <t>9.2</t>
  </si>
  <si>
    <t>исследование переднего отрезка глаза с помощью щелевой лампы (биомикроскопия)</t>
  </si>
  <si>
    <t>9.3</t>
  </si>
  <si>
    <t>пневмотонометрия</t>
  </si>
  <si>
    <t>9.4</t>
  </si>
  <si>
    <t>авторефрактокератометрия</t>
  </si>
  <si>
    <t>9.5</t>
  </si>
  <si>
    <t>эхоскопия "А" методом</t>
  </si>
  <si>
    <t>9.6</t>
  </si>
  <si>
    <t>эхоскопия "Б" методом</t>
  </si>
  <si>
    <t>9.7</t>
  </si>
  <si>
    <t>офтальмоскопия (иследование глазного дна)</t>
  </si>
  <si>
    <t>9.8</t>
  </si>
  <si>
    <t>визометрия</t>
  </si>
  <si>
    <t>9.9</t>
  </si>
  <si>
    <t>коррекция аномальной рефракции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</si>
  <si>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</si>
  <si>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</si>
  <si>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</si>
  <si>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</si>
  <si>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</si>
  <si>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</si>
  <si>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</si>
  <si>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</si>
  <si>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</si>
  <si>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10.Физиотерапевтические услуги:</t>
  </si>
  <si>
    <t>10.1</t>
  </si>
  <si>
    <t>Электролечение:</t>
  </si>
  <si>
    <t>10.1.1</t>
  </si>
  <si>
    <t>электрофорез постоянным, импульсным токами</t>
  </si>
  <si>
    <t>10.1.2</t>
  </si>
  <si>
    <t>дарсонвализация местная</t>
  </si>
  <si>
    <t>10.1.3</t>
  </si>
  <si>
    <t>ультравысокочастотная терапия</t>
  </si>
  <si>
    <t>10.1.4</t>
  </si>
  <si>
    <t>магнитотерапия местная</t>
  </si>
  <si>
    <t>10.1.5</t>
  </si>
  <si>
    <t>магнитотерапия общая</t>
  </si>
  <si>
    <t>10.2</t>
  </si>
  <si>
    <t>Светолечение:</t>
  </si>
  <si>
    <t>10.2.1</t>
  </si>
  <si>
    <t>ультрафиолетовое облучение местное</t>
  </si>
  <si>
    <t>10.2.2</t>
  </si>
  <si>
    <t>видимое инфракрасное облучение общее, местное</t>
  </si>
  <si>
    <t>10.2.3</t>
  </si>
  <si>
    <t>лазеротерапия, магнитолазеротерапия</t>
  </si>
  <si>
    <t>10.3</t>
  </si>
  <si>
    <t>Воздействие факторами механической природы</t>
  </si>
  <si>
    <t>10.3.1</t>
  </si>
  <si>
    <t>ультразвуковая терапия</t>
  </si>
  <si>
    <t>10.3.2</t>
  </si>
  <si>
    <t>ультрафонофорез</t>
  </si>
  <si>
    <t>10.4</t>
  </si>
  <si>
    <t>Ингаляционная терапия:</t>
  </si>
  <si>
    <t>10.4.1</t>
  </si>
  <si>
    <t>ингаляции лекарственные</t>
  </si>
  <si>
    <t>10.4.2</t>
  </si>
  <si>
    <t>аромафитотерапия</t>
  </si>
  <si>
    <t>10.4.3</t>
  </si>
  <si>
    <t>галлотерапия камерная спелеотерапия (до 6 человек)</t>
  </si>
  <si>
    <t>10.5</t>
  </si>
  <si>
    <t>Гидротерапия:</t>
  </si>
  <si>
    <t>10.5.1</t>
  </si>
  <si>
    <t>подводный душ-массаж</t>
  </si>
  <si>
    <t>10.5.2</t>
  </si>
  <si>
    <t>ванны пресные, ароматические</t>
  </si>
  <si>
    <t>10.5.3</t>
  </si>
  <si>
    <t>ванны жемчужные</t>
  </si>
  <si>
    <t>10.6</t>
  </si>
  <si>
    <t>Термолечение:</t>
  </si>
  <si>
    <t>10.6.1</t>
  </si>
  <si>
    <t>Парафиновые, озокеритовые аппликации</t>
  </si>
  <si>
    <t>10.7</t>
  </si>
  <si>
    <t>Механотерапи:</t>
  </si>
  <si>
    <t>10.7.1</t>
  </si>
  <si>
    <t>Механотерапия на аппаратах блокового типа</t>
  </si>
  <si>
    <t>10.7.2</t>
  </si>
  <si>
    <t>Механотерапия на аппаратах маятникового типа</t>
  </si>
  <si>
    <t>Механотерапия на тренажерах</t>
  </si>
  <si>
    <t>Механотерапия с использованием тренирующих устройств</t>
  </si>
  <si>
    <t>иностранные граждане</t>
  </si>
  <si>
    <t>10.2.1.</t>
  </si>
  <si>
    <t>10.2.2.</t>
  </si>
  <si>
    <t>10.2.3.</t>
  </si>
  <si>
    <t>11.Оториноларингологические услуги:</t>
  </si>
  <si>
    <t>1.Манипуляции:</t>
  </si>
  <si>
    <t>11.1.1</t>
  </si>
  <si>
    <t>промывание наружного слухового прохода</t>
  </si>
  <si>
    <t>11.1.2</t>
  </si>
  <si>
    <t>удаление серной пробки</t>
  </si>
  <si>
    <t>11.1.4.</t>
  </si>
  <si>
    <t>Промывание носа методом перемещения жидкости по Проетцу</t>
  </si>
  <si>
    <t>Баллонная дилатация естественных соустий верхнечелюстных пазух при хронических параназальных синуситах</t>
  </si>
  <si>
    <t xml:space="preserve">  иностранные граждане</t>
  </si>
  <si>
    <t>11.1.4</t>
  </si>
  <si>
    <t>11.1.5</t>
  </si>
  <si>
    <t>11.1.6</t>
  </si>
  <si>
    <t>удаление инородного тела из уха</t>
  </si>
  <si>
    <t>11.1.7</t>
  </si>
  <si>
    <t>продувание слуховых труб по Политцеру (1сеанс)</t>
  </si>
  <si>
    <t>11.1.8</t>
  </si>
  <si>
    <t>продувание слуховых труб катетером с введением лекарств (1сеанс)</t>
  </si>
  <si>
    <t>11.1.9</t>
  </si>
  <si>
    <t>акуметрия (исследование слуха шепотной речью, камертонами)</t>
  </si>
  <si>
    <t>11.1.10</t>
  </si>
  <si>
    <t>аудиометрия</t>
  </si>
  <si>
    <t>11.1.11</t>
  </si>
  <si>
    <t>импедансометрия</t>
  </si>
  <si>
    <t>11.1.12</t>
  </si>
  <si>
    <t>промывание хронического уха аттиковой канюлей</t>
  </si>
  <si>
    <t>11.1.13</t>
  </si>
  <si>
    <t>массаж барабанной перепонки</t>
  </si>
  <si>
    <t>11.1.14</t>
  </si>
  <si>
    <t>туалет уха</t>
  </si>
  <si>
    <t>11.1.15</t>
  </si>
  <si>
    <t>вскрытие абсцедирующего фурункула наружного слухового прохода</t>
  </si>
  <si>
    <t>11.1.16</t>
  </si>
  <si>
    <t>обработка слизистой носа, глотки , гортани лекарственными препаратами</t>
  </si>
  <si>
    <t>11.1.18</t>
  </si>
  <si>
    <t>внутригортанное вливание лекарственных средств</t>
  </si>
  <si>
    <t>11.1.19</t>
  </si>
  <si>
    <t>удаление инородного тела из носа</t>
  </si>
  <si>
    <t>11.1.20</t>
  </si>
  <si>
    <t>вскрытие абсцедирующих фурункулов носа</t>
  </si>
  <si>
    <t>11.1.21</t>
  </si>
  <si>
    <t>анемизация слизистой носа и носоглотки</t>
  </si>
  <si>
    <t>11.1.22</t>
  </si>
  <si>
    <t>передняя тампонада носа</t>
  </si>
  <si>
    <t>11.1.23</t>
  </si>
  <si>
    <t>расширение перитонзиллярного абсцесса</t>
  </si>
  <si>
    <t>11.1.24</t>
  </si>
  <si>
    <t>радиокаутеризация папиллом (гранул) ротоглотки, носа</t>
  </si>
  <si>
    <t>11.1.25</t>
  </si>
  <si>
    <t>ручная репозиция костей носа при переломах с тампонадой и наложением повязки</t>
  </si>
  <si>
    <t>11.1.26</t>
  </si>
  <si>
    <t>вакуумный дренаж околоносовых пазух по зондерману и проетцу</t>
  </si>
  <si>
    <t>11.1.27</t>
  </si>
  <si>
    <t>вскрытие перитонзиллярных абсцессов</t>
  </si>
  <si>
    <t>11.1.28</t>
  </si>
  <si>
    <t>снятие швов</t>
  </si>
  <si>
    <t>11.1.29</t>
  </si>
  <si>
    <t>телеэндоскопия лор-органов</t>
  </si>
  <si>
    <t>11.1.30</t>
  </si>
  <si>
    <t>11.1.31</t>
  </si>
  <si>
    <t>2.Забор материала для лаб. исследований для иностранных граждан:</t>
  </si>
  <si>
    <t>11.2.1</t>
  </si>
  <si>
    <t>забор материала из эозинофилы</t>
  </si>
  <si>
    <t>11.2.2</t>
  </si>
  <si>
    <t>забор материала для микробиологического исследования</t>
  </si>
  <si>
    <t>12</t>
  </si>
  <si>
    <t>Экспресс-диагностика для определения in vitro В-гемолитического стрептококка группы А "Стрептотест"</t>
  </si>
  <si>
    <t>12.1</t>
  </si>
  <si>
    <t>13. Лучевая диагностика(для иностранных граждан)</t>
  </si>
  <si>
    <t>13.1.</t>
  </si>
  <si>
    <t xml:space="preserve">Рентгенография (обзорная) грудной полости в одной проекции </t>
  </si>
  <si>
    <t>13.2</t>
  </si>
  <si>
    <t xml:space="preserve">Рентгенография (обзорная) грудной полости в двух проекциях </t>
  </si>
  <si>
    <t>13.3</t>
  </si>
  <si>
    <t xml:space="preserve">Рентгенография гортани (обзорная) </t>
  </si>
  <si>
    <t>13.4</t>
  </si>
  <si>
    <t xml:space="preserve">Рентгенография (обзорная) брюшной полости </t>
  </si>
  <si>
    <t>13.5</t>
  </si>
  <si>
    <t xml:space="preserve">Рентгенография отдела позвоночника в одной прекции </t>
  </si>
  <si>
    <t>13.6</t>
  </si>
  <si>
    <t xml:space="preserve">Рентгенография отдела позвоночника в двух прекциях </t>
  </si>
  <si>
    <t>13.7</t>
  </si>
  <si>
    <t xml:space="preserve">Рентгенография периферических отделов скелета в одной проекции </t>
  </si>
  <si>
    <t>13.8</t>
  </si>
  <si>
    <t>Рентгенография периферических отделов скелета в двух проекциях</t>
  </si>
  <si>
    <t>13.9</t>
  </si>
  <si>
    <t xml:space="preserve">Рентгенография черепа в одной проекции </t>
  </si>
  <si>
    <t>13.10</t>
  </si>
  <si>
    <t xml:space="preserve">Рентгенография черепа в двух проекциях </t>
  </si>
  <si>
    <t>13.11</t>
  </si>
  <si>
    <t>Рентгенография придаточных пазух носа</t>
  </si>
  <si>
    <t>13.12</t>
  </si>
  <si>
    <t xml:space="preserve">Рентгенография височно-челюстного состава </t>
  </si>
  <si>
    <t>13.13</t>
  </si>
  <si>
    <t xml:space="preserve">Рентгенография нижней челюсти </t>
  </si>
  <si>
    <t>13.14</t>
  </si>
  <si>
    <t xml:space="preserve">Рентгенография костей носа </t>
  </si>
  <si>
    <t>13.15</t>
  </si>
  <si>
    <t xml:space="preserve">Рентгенография височной кости </t>
  </si>
  <si>
    <t>13.16</t>
  </si>
  <si>
    <t xml:space="preserve">Рентгенография ключицы </t>
  </si>
  <si>
    <t>13.18</t>
  </si>
  <si>
    <t>Рентгенография лопатки в двух проекциях</t>
  </si>
  <si>
    <t>13.19</t>
  </si>
  <si>
    <t>Рентгенография ребер</t>
  </si>
  <si>
    <t>13.20</t>
  </si>
  <si>
    <t xml:space="preserve">Рентгенография грудины </t>
  </si>
  <si>
    <t>13.21</t>
  </si>
  <si>
    <t xml:space="preserve">Функциональное исследование позвоночника </t>
  </si>
  <si>
    <t>13.22</t>
  </si>
  <si>
    <t xml:space="preserve">Рентгенография костей таза </t>
  </si>
  <si>
    <t xml:space="preserve">Рентгенография мягких тканей </t>
  </si>
  <si>
    <t>13.23</t>
  </si>
  <si>
    <t>Каждый последующий снимок в специальных проекциях</t>
  </si>
  <si>
    <t>14</t>
  </si>
  <si>
    <t>Забор биопсийного материала  для эндоскопических исследований (для граждан РБ)</t>
  </si>
  <si>
    <t>14.1.</t>
  </si>
  <si>
    <t>Забор биопсийного материала  для эндоскопичеких исследований (для иностранных граждан)</t>
  </si>
  <si>
    <t>Основание:</t>
  </si>
  <si>
    <t>1.Указ Президента РБ №72 от 25.02.2011г. "О некоторых вопросах регулирования цен"</t>
  </si>
  <si>
    <t>2.Приказ УЗ "Брестская городская детская поликлиника №1" от 26.12.2012 г. № 231</t>
  </si>
  <si>
    <t>Прейскурант</t>
  </si>
  <si>
    <t xml:space="preserve">                                                                                                                  "27"декабря 2018 г.</t>
  </si>
  <si>
    <t>11.1.3.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</si>
</sst>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"/>
    <numFmt numFmtId="208" formatCode="#,##0.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0" xfId="6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3" fontId="0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3" fontId="1" fillId="32" borderId="11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 wrapText="1"/>
    </xf>
    <xf numFmtId="3" fontId="1" fillId="32" borderId="12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/>
    </xf>
    <xf numFmtId="16" fontId="1" fillId="32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16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3" fillId="32" borderId="15" xfId="0" applyNumberFormat="1" applyFont="1" applyFill="1" applyBorder="1" applyAlignment="1">
      <alignment horizontal="left"/>
    </xf>
    <xf numFmtId="0" fontId="3" fillId="32" borderId="16" xfId="0" applyNumberFormat="1" applyFont="1" applyFill="1" applyBorder="1" applyAlignment="1">
      <alignment horizontal="left"/>
    </xf>
    <xf numFmtId="3" fontId="3" fillId="32" borderId="16" xfId="0" applyNumberFormat="1" applyFont="1" applyFill="1" applyBorder="1" applyAlignment="1">
      <alignment horizontal="left"/>
    </xf>
    <xf numFmtId="3" fontId="3" fillId="32" borderId="16" xfId="0" applyNumberFormat="1" applyFont="1" applyFill="1" applyBorder="1" applyAlignment="1">
      <alignment horizontal="center"/>
    </xf>
    <xf numFmtId="3" fontId="3" fillId="32" borderId="14" xfId="0" applyNumberFormat="1" applyFont="1" applyFill="1" applyBorder="1" applyAlignment="1">
      <alignment/>
    </xf>
    <xf numFmtId="0" fontId="3" fillId="32" borderId="15" xfId="0" applyNumberFormat="1" applyFont="1" applyFill="1" applyBorder="1" applyAlignment="1">
      <alignment/>
    </xf>
    <xf numFmtId="3" fontId="2" fillId="32" borderId="16" xfId="0" applyNumberFormat="1" applyFont="1" applyFill="1" applyBorder="1" applyAlignment="1">
      <alignment horizontal="left"/>
    </xf>
    <xf numFmtId="3" fontId="2" fillId="32" borderId="16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/>
    </xf>
    <xf numFmtId="17" fontId="1" fillId="32" borderId="10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wrapText="1"/>
    </xf>
    <xf numFmtId="3" fontId="1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vertical="center"/>
    </xf>
    <xf numFmtId="49" fontId="1" fillId="32" borderId="12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wrapText="1"/>
    </xf>
    <xf numFmtId="3" fontId="4" fillId="32" borderId="16" xfId="0" applyNumberFormat="1" applyFont="1" applyFill="1" applyBorder="1" applyAlignment="1">
      <alignment horizontal="center"/>
    </xf>
    <xf numFmtId="3" fontId="4" fillId="32" borderId="14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left"/>
    </xf>
    <xf numFmtId="3" fontId="2" fillId="32" borderId="12" xfId="0" applyNumberFormat="1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left"/>
    </xf>
    <xf numFmtId="0" fontId="12" fillId="32" borderId="0" xfId="0" applyFont="1" applyFill="1" applyAlignment="1">
      <alignment/>
    </xf>
    <xf numFmtId="3" fontId="12" fillId="32" borderId="0" xfId="0" applyNumberFormat="1" applyFont="1" applyFill="1" applyAlignment="1">
      <alignment/>
    </xf>
    <xf numFmtId="3" fontId="12" fillId="32" borderId="0" xfId="0" applyNumberFormat="1" applyFont="1" applyFill="1" applyAlignment="1">
      <alignment horizontal="center"/>
    </xf>
    <xf numFmtId="3" fontId="12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 wrapText="1"/>
    </xf>
    <xf numFmtId="3" fontId="0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/>
    </xf>
    <xf numFmtId="14" fontId="1" fillId="32" borderId="10" xfId="0" applyNumberFormat="1" applyFont="1" applyFill="1" applyBorder="1" applyAlignment="1">
      <alignment wrapText="1"/>
    </xf>
    <xf numFmtId="0" fontId="55" fillId="32" borderId="0" xfId="0" applyFont="1" applyFill="1" applyAlignment="1">
      <alignment/>
    </xf>
    <xf numFmtId="0" fontId="56" fillId="32" borderId="0" xfId="0" applyFont="1" applyFill="1" applyAlignment="1">
      <alignment/>
    </xf>
    <xf numFmtId="3" fontId="56" fillId="32" borderId="0" xfId="0" applyNumberFormat="1" applyFont="1" applyFill="1" applyAlignment="1">
      <alignment/>
    </xf>
    <xf numFmtId="3" fontId="57" fillId="32" borderId="0" xfId="0" applyNumberFormat="1" applyFont="1" applyFill="1" applyAlignment="1">
      <alignment horizontal="center"/>
    </xf>
    <xf numFmtId="3" fontId="57" fillId="32" borderId="0" xfId="0" applyNumberFormat="1" applyFont="1" applyFill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4" fontId="4" fillId="32" borderId="14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3" fontId="1" fillId="32" borderId="18" xfId="0" applyNumberFormat="1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/>
    </xf>
    <xf numFmtId="0" fontId="55" fillId="32" borderId="0" xfId="0" applyFont="1" applyFill="1" applyBorder="1" applyAlignment="1">
      <alignment/>
    </xf>
    <xf numFmtId="3" fontId="59" fillId="32" borderId="12" xfId="0" applyNumberFormat="1" applyFont="1" applyFill="1" applyBorder="1" applyAlignment="1">
      <alignment horizontal="center"/>
    </xf>
    <xf numFmtId="3" fontId="59" fillId="32" borderId="12" xfId="0" applyNumberFormat="1" applyFont="1" applyFill="1" applyBorder="1" applyAlignment="1">
      <alignment/>
    </xf>
    <xf numFmtId="3" fontId="55" fillId="32" borderId="0" xfId="0" applyNumberFormat="1" applyFont="1" applyFill="1" applyAlignment="1">
      <alignment/>
    </xf>
    <xf numFmtId="3" fontId="59" fillId="32" borderId="10" xfId="0" applyNumberFormat="1" applyFont="1" applyFill="1" applyBorder="1" applyAlignment="1">
      <alignment horizontal="center"/>
    </xf>
    <xf numFmtId="3" fontId="59" fillId="32" borderId="10" xfId="0" applyNumberFormat="1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3" fontId="3" fillId="32" borderId="14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 horizontal="center"/>
    </xf>
    <xf numFmtId="4" fontId="0" fillId="32" borderId="19" xfId="0" applyNumberFormat="1" applyFont="1" applyFill="1" applyBorder="1" applyAlignment="1">
      <alignment horizontal="center"/>
    </xf>
    <xf numFmtId="4" fontId="3" fillId="32" borderId="14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2" xfId="0" applyNumberFormat="1" applyFont="1" applyFill="1" applyBorder="1" applyAlignment="1">
      <alignment horizontal="center"/>
    </xf>
    <xf numFmtId="0" fontId="55" fillId="32" borderId="19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1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left" vertical="top" wrapText="1"/>
    </xf>
    <xf numFmtId="0" fontId="11" fillId="32" borderId="14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  <xf numFmtId="0" fontId="13" fillId="32" borderId="2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left"/>
    </xf>
    <xf numFmtId="0" fontId="11" fillId="32" borderId="16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left"/>
    </xf>
    <xf numFmtId="0" fontId="10" fillId="32" borderId="15" xfId="0" applyFont="1" applyFill="1" applyBorder="1" applyAlignment="1">
      <alignment horizontal="left" wrapText="1"/>
    </xf>
    <xf numFmtId="0" fontId="10" fillId="32" borderId="16" xfId="0" applyFont="1" applyFill="1" applyBorder="1" applyAlignment="1">
      <alignment horizontal="left" wrapText="1"/>
    </xf>
    <xf numFmtId="0" fontId="10" fillId="32" borderId="14" xfId="0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wrapText="1"/>
    </xf>
    <xf numFmtId="0" fontId="10" fillId="32" borderId="22" xfId="0" applyFont="1" applyFill="1" applyBorder="1" applyAlignment="1">
      <alignment horizontal="left" wrapText="1"/>
    </xf>
    <xf numFmtId="0" fontId="10" fillId="32" borderId="18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3"/>
  <sheetViews>
    <sheetView tabSelected="1" zoomScalePageLayoutView="0" workbookViewId="0" topLeftCell="A248">
      <selection activeCell="A266" sqref="A266"/>
    </sheetView>
  </sheetViews>
  <sheetFormatPr defaultColWidth="9.140625" defaultRowHeight="12.75"/>
  <cols>
    <col min="1" max="1" width="9.8515625" style="6" customWidth="1"/>
    <col min="2" max="2" width="57.140625" style="6" customWidth="1"/>
    <col min="3" max="3" width="7.8515625" style="7" hidden="1" customWidth="1"/>
    <col min="4" max="4" width="10.57421875" style="66" hidden="1" customWidth="1"/>
    <col min="5" max="5" width="5.00390625" style="67" hidden="1" customWidth="1"/>
    <col min="6" max="6" width="9.57421875" style="7" customWidth="1"/>
    <col min="7" max="7" width="11.140625" style="66" customWidth="1"/>
    <col min="8" max="8" width="16.57421875" style="66" customWidth="1"/>
    <col min="9" max="9" width="10.00390625" style="6" customWidth="1"/>
    <col min="10" max="16384" width="9.140625" style="6" customWidth="1"/>
  </cols>
  <sheetData>
    <row r="1" spans="1:8" ht="15.75">
      <c r="A1" s="116" t="s">
        <v>433</v>
      </c>
      <c r="B1" s="116"/>
      <c r="C1" s="116"/>
      <c r="D1" s="116"/>
      <c r="E1" s="116"/>
      <c r="F1" s="116"/>
      <c r="G1" s="116"/>
      <c r="H1" s="116"/>
    </row>
    <row r="2" spans="3:8" s="70" customFormat="1" ht="3" customHeight="1" hidden="1">
      <c r="C2" s="71"/>
      <c r="D2" s="72"/>
      <c r="E2" s="73"/>
      <c r="F2" s="71"/>
      <c r="G2" s="72"/>
      <c r="H2" s="72"/>
    </row>
    <row r="3" spans="1:8" s="70" customFormat="1" ht="23.25">
      <c r="A3" s="117" t="s">
        <v>432</v>
      </c>
      <c r="B3" s="117"/>
      <c r="C3" s="117"/>
      <c r="D3" s="117"/>
      <c r="E3" s="117"/>
      <c r="F3" s="117"/>
      <c r="G3" s="117"/>
      <c r="H3" s="117"/>
    </row>
    <row r="4" spans="1:8" s="65" customFormat="1" ht="13.5" customHeight="1">
      <c r="A4" s="118" t="s">
        <v>0</v>
      </c>
      <c r="B4" s="118"/>
      <c r="C4" s="118"/>
      <c r="D4" s="118"/>
      <c r="E4" s="118"/>
      <c r="F4" s="118"/>
      <c r="G4" s="118"/>
      <c r="H4" s="118"/>
    </row>
    <row r="5" spans="1:8" s="10" customFormat="1" ht="15" customHeight="1">
      <c r="A5" s="119" t="s">
        <v>1</v>
      </c>
      <c r="B5" s="119"/>
      <c r="C5" s="119"/>
      <c r="D5" s="119"/>
      <c r="E5" s="119"/>
      <c r="F5" s="119"/>
      <c r="G5" s="119"/>
      <c r="H5" s="119"/>
    </row>
    <row r="6" spans="1:8" ht="12.75" hidden="1">
      <c r="A6" s="120" t="s">
        <v>2</v>
      </c>
      <c r="B6" s="120" t="s">
        <v>3</v>
      </c>
      <c r="C6" s="121" t="s">
        <v>4</v>
      </c>
      <c r="D6" s="121"/>
      <c r="E6" s="121"/>
      <c r="F6" s="121" t="s">
        <v>5</v>
      </c>
      <c r="G6" s="121"/>
      <c r="H6" s="121"/>
    </row>
    <row r="7" spans="1:8" ht="66.75" customHeight="1">
      <c r="A7" s="120"/>
      <c r="B7" s="120"/>
      <c r="C7" s="78" t="s">
        <v>6</v>
      </c>
      <c r="D7" s="11" t="s">
        <v>7</v>
      </c>
      <c r="E7" s="11" t="s">
        <v>8</v>
      </c>
      <c r="F7" s="3" t="s">
        <v>6</v>
      </c>
      <c r="G7" s="3" t="s">
        <v>7</v>
      </c>
      <c r="H7" s="3" t="s">
        <v>9</v>
      </c>
    </row>
    <row r="8" spans="1:8" ht="15.75">
      <c r="A8" s="106" t="s">
        <v>10</v>
      </c>
      <c r="B8" s="107"/>
      <c r="C8" s="107"/>
      <c r="D8" s="107"/>
      <c r="E8" s="108"/>
      <c r="F8" s="79">
        <v>10000</v>
      </c>
      <c r="G8" s="77"/>
      <c r="H8" s="86"/>
    </row>
    <row r="9" spans="1:9" ht="15.75" customHeight="1">
      <c r="A9" s="12" t="s">
        <v>11</v>
      </c>
      <c r="B9" s="13" t="s">
        <v>12</v>
      </c>
      <c r="C9" s="14">
        <v>41600</v>
      </c>
      <c r="D9" s="14">
        <v>1900</v>
      </c>
      <c r="E9" s="15">
        <f aca="true" t="shared" si="0" ref="E9:E23">(D9+C9)</f>
        <v>43500</v>
      </c>
      <c r="F9" s="74">
        <f>41600/10000</f>
        <v>4.16</v>
      </c>
      <c r="G9" s="74">
        <f aca="true" t="shared" si="1" ref="G9:G23">D9/$F$8</f>
        <v>0.19</v>
      </c>
      <c r="H9" s="74">
        <f aca="true" t="shared" si="2" ref="H9:H23">(G9+F9)</f>
        <v>4.3500000000000005</v>
      </c>
      <c r="I9" s="7"/>
    </row>
    <row r="10" spans="1:9" ht="12" customHeight="1">
      <c r="A10" s="16" t="s">
        <v>13</v>
      </c>
      <c r="B10" s="17" t="s">
        <v>14</v>
      </c>
      <c r="C10" s="18">
        <v>69300</v>
      </c>
      <c r="D10" s="18">
        <v>2600</v>
      </c>
      <c r="E10" s="19">
        <f t="shared" si="0"/>
        <v>71900</v>
      </c>
      <c r="F10" s="74">
        <f>69300/F8</f>
        <v>6.93</v>
      </c>
      <c r="G10" s="75">
        <f t="shared" si="1"/>
        <v>0.26</v>
      </c>
      <c r="H10" s="74">
        <f t="shared" si="2"/>
        <v>7.1899999999999995</v>
      </c>
      <c r="I10" s="7"/>
    </row>
    <row r="11" spans="1:9" ht="12.75">
      <c r="A11" s="20" t="s">
        <v>15</v>
      </c>
      <c r="B11" s="17" t="s">
        <v>16</v>
      </c>
      <c r="C11" s="18">
        <v>41600</v>
      </c>
      <c r="D11" s="18">
        <v>1900</v>
      </c>
      <c r="E11" s="15">
        <f t="shared" si="0"/>
        <v>43500</v>
      </c>
      <c r="F11" s="74">
        <f>41600/F8</f>
        <v>4.16</v>
      </c>
      <c r="G11" s="75">
        <f t="shared" si="1"/>
        <v>0.19</v>
      </c>
      <c r="H11" s="75">
        <f t="shared" si="2"/>
        <v>4.3500000000000005</v>
      </c>
      <c r="I11" s="7"/>
    </row>
    <row r="12" spans="1:9" ht="12.75">
      <c r="A12" s="20" t="s">
        <v>17</v>
      </c>
      <c r="B12" s="17" t="s">
        <v>18</v>
      </c>
      <c r="C12" s="18">
        <v>27700</v>
      </c>
      <c r="D12" s="18">
        <v>1900</v>
      </c>
      <c r="E12" s="19">
        <f t="shared" si="0"/>
        <v>29600</v>
      </c>
      <c r="F12" s="74">
        <f>27700/F8</f>
        <v>2.77</v>
      </c>
      <c r="G12" s="75">
        <f t="shared" si="1"/>
        <v>0.19</v>
      </c>
      <c r="H12" s="74">
        <f t="shared" si="2"/>
        <v>2.96</v>
      </c>
      <c r="I12" s="7"/>
    </row>
    <row r="13" spans="1:9" ht="12.75">
      <c r="A13" s="20" t="s">
        <v>19</v>
      </c>
      <c r="B13" s="17" t="s">
        <v>20</v>
      </c>
      <c r="C13" s="18">
        <v>55400</v>
      </c>
      <c r="D13" s="18">
        <v>1900</v>
      </c>
      <c r="E13" s="19">
        <f t="shared" si="0"/>
        <v>57300</v>
      </c>
      <c r="F13" s="74">
        <f aca="true" t="shared" si="3" ref="F13:F23">C13/$F$8</f>
        <v>5.54</v>
      </c>
      <c r="G13" s="75">
        <f t="shared" si="1"/>
        <v>0.19</v>
      </c>
      <c r="H13" s="74">
        <f t="shared" si="2"/>
        <v>5.73</v>
      </c>
      <c r="I13" s="7"/>
    </row>
    <row r="14" spans="1:9" ht="12.75">
      <c r="A14" s="20" t="s">
        <v>21</v>
      </c>
      <c r="B14" s="17" t="s">
        <v>22</v>
      </c>
      <c r="C14" s="18">
        <v>27700</v>
      </c>
      <c r="D14" s="18">
        <v>1900</v>
      </c>
      <c r="E14" s="19">
        <f t="shared" si="0"/>
        <v>29600</v>
      </c>
      <c r="F14" s="74">
        <f t="shared" si="3"/>
        <v>2.77</v>
      </c>
      <c r="G14" s="75">
        <f t="shared" si="1"/>
        <v>0.19</v>
      </c>
      <c r="H14" s="74">
        <f t="shared" si="2"/>
        <v>2.96</v>
      </c>
      <c r="I14" s="7"/>
    </row>
    <row r="15" spans="1:9" ht="18" customHeight="1">
      <c r="A15" s="20" t="s">
        <v>23</v>
      </c>
      <c r="B15" s="17" t="s">
        <v>24</v>
      </c>
      <c r="C15" s="18">
        <v>41600</v>
      </c>
      <c r="D15" s="18">
        <v>2600</v>
      </c>
      <c r="E15" s="15">
        <f t="shared" si="0"/>
        <v>44200</v>
      </c>
      <c r="F15" s="74">
        <f t="shared" si="3"/>
        <v>4.16</v>
      </c>
      <c r="G15" s="75">
        <f t="shared" si="1"/>
        <v>0.26</v>
      </c>
      <c r="H15" s="75">
        <f t="shared" si="2"/>
        <v>4.42</v>
      </c>
      <c r="I15" s="7"/>
    </row>
    <row r="16" spans="1:9" ht="12.75">
      <c r="A16" s="20" t="s">
        <v>25</v>
      </c>
      <c r="B16" s="17" t="s">
        <v>26</v>
      </c>
      <c r="C16" s="18">
        <v>69300</v>
      </c>
      <c r="D16" s="18">
        <v>2600</v>
      </c>
      <c r="E16" s="19">
        <f t="shared" si="0"/>
        <v>71900</v>
      </c>
      <c r="F16" s="74">
        <f t="shared" si="3"/>
        <v>6.93</v>
      </c>
      <c r="G16" s="75">
        <f t="shared" si="1"/>
        <v>0.26</v>
      </c>
      <c r="H16" s="74">
        <f t="shared" si="2"/>
        <v>7.1899999999999995</v>
      </c>
      <c r="I16" s="7"/>
    </row>
    <row r="17" spans="1:9" ht="25.5">
      <c r="A17" s="20" t="s">
        <v>27</v>
      </c>
      <c r="B17" s="17" t="s">
        <v>28</v>
      </c>
      <c r="C17" s="18">
        <v>83200</v>
      </c>
      <c r="D17" s="18">
        <v>2600</v>
      </c>
      <c r="E17" s="19">
        <f t="shared" si="0"/>
        <v>85800</v>
      </c>
      <c r="F17" s="74">
        <f t="shared" si="3"/>
        <v>8.32</v>
      </c>
      <c r="G17" s="75">
        <f t="shared" si="1"/>
        <v>0.26</v>
      </c>
      <c r="H17" s="74">
        <f t="shared" si="2"/>
        <v>8.58</v>
      </c>
      <c r="I17" s="7"/>
    </row>
    <row r="18" spans="1:9" ht="12.75">
      <c r="A18" s="20" t="s">
        <v>29</v>
      </c>
      <c r="B18" s="17" t="s">
        <v>30</v>
      </c>
      <c r="C18" s="18">
        <v>138600</v>
      </c>
      <c r="D18" s="18">
        <v>2600</v>
      </c>
      <c r="E18" s="19">
        <f t="shared" si="0"/>
        <v>141200</v>
      </c>
      <c r="F18" s="74">
        <f t="shared" si="3"/>
        <v>13.86</v>
      </c>
      <c r="G18" s="75">
        <f t="shared" si="1"/>
        <v>0.26</v>
      </c>
      <c r="H18" s="74">
        <f t="shared" si="2"/>
        <v>14.12</v>
      </c>
      <c r="I18" s="7"/>
    </row>
    <row r="19" spans="1:9" ht="14.25" customHeight="1">
      <c r="A19" s="20" t="s">
        <v>31</v>
      </c>
      <c r="B19" s="17" t="s">
        <v>32</v>
      </c>
      <c r="C19" s="18">
        <v>55400</v>
      </c>
      <c r="D19" s="18">
        <v>1900</v>
      </c>
      <c r="E19" s="19">
        <f t="shared" si="0"/>
        <v>57300</v>
      </c>
      <c r="F19" s="74">
        <f t="shared" si="3"/>
        <v>5.54</v>
      </c>
      <c r="G19" s="75">
        <f t="shared" si="1"/>
        <v>0.19</v>
      </c>
      <c r="H19" s="74">
        <f t="shared" si="2"/>
        <v>5.73</v>
      </c>
      <c r="I19" s="7"/>
    </row>
    <row r="20" spans="1:9" ht="12.75">
      <c r="A20" s="20" t="s">
        <v>33</v>
      </c>
      <c r="B20" s="17" t="s">
        <v>34</v>
      </c>
      <c r="C20" s="18">
        <v>55400</v>
      </c>
      <c r="D20" s="18">
        <v>2600</v>
      </c>
      <c r="E20" s="19">
        <f t="shared" si="0"/>
        <v>58000</v>
      </c>
      <c r="F20" s="74">
        <f t="shared" si="3"/>
        <v>5.54</v>
      </c>
      <c r="G20" s="75">
        <f t="shared" si="1"/>
        <v>0.26</v>
      </c>
      <c r="H20" s="74">
        <f t="shared" si="2"/>
        <v>5.8</v>
      </c>
      <c r="I20" s="7"/>
    </row>
    <row r="21" spans="1:9" ht="12.75">
      <c r="A21" s="20" t="s">
        <v>35</v>
      </c>
      <c r="B21" s="17" t="s">
        <v>36</v>
      </c>
      <c r="C21" s="18">
        <v>41600</v>
      </c>
      <c r="D21" s="18">
        <v>1900</v>
      </c>
      <c r="E21" s="15">
        <f t="shared" si="0"/>
        <v>43500</v>
      </c>
      <c r="F21" s="74">
        <f t="shared" si="3"/>
        <v>4.16</v>
      </c>
      <c r="G21" s="75">
        <f t="shared" si="1"/>
        <v>0.19</v>
      </c>
      <c r="H21" s="75">
        <f t="shared" si="2"/>
        <v>4.3500000000000005</v>
      </c>
      <c r="I21" s="7"/>
    </row>
    <row r="22" spans="1:9" ht="12.75">
      <c r="A22" s="20" t="s">
        <v>37</v>
      </c>
      <c r="B22" s="17" t="s">
        <v>38</v>
      </c>
      <c r="C22" s="18">
        <v>55400</v>
      </c>
      <c r="D22" s="18">
        <v>1900</v>
      </c>
      <c r="E22" s="19">
        <f t="shared" si="0"/>
        <v>57300</v>
      </c>
      <c r="F22" s="74">
        <f t="shared" si="3"/>
        <v>5.54</v>
      </c>
      <c r="G22" s="75">
        <f t="shared" si="1"/>
        <v>0.19</v>
      </c>
      <c r="H22" s="74">
        <f t="shared" si="2"/>
        <v>5.73</v>
      </c>
      <c r="I22" s="7"/>
    </row>
    <row r="23" spans="1:9" ht="13.5" customHeight="1">
      <c r="A23" s="20" t="s">
        <v>39</v>
      </c>
      <c r="B23" s="21" t="s">
        <v>40</v>
      </c>
      <c r="C23" s="18">
        <v>124800</v>
      </c>
      <c r="D23" s="18">
        <v>1900</v>
      </c>
      <c r="E23" s="19">
        <f t="shared" si="0"/>
        <v>126700</v>
      </c>
      <c r="F23" s="74">
        <f t="shared" si="3"/>
        <v>12.48</v>
      </c>
      <c r="G23" s="75">
        <f t="shared" si="1"/>
        <v>0.19</v>
      </c>
      <c r="H23" s="74">
        <f t="shared" si="2"/>
        <v>12.67</v>
      </c>
      <c r="I23" s="7"/>
    </row>
    <row r="24" spans="1:9" ht="13.5">
      <c r="A24" s="109" t="s">
        <v>41</v>
      </c>
      <c r="B24" s="110"/>
      <c r="C24" s="110"/>
      <c r="D24" s="110"/>
      <c r="E24" s="111"/>
      <c r="F24" s="77"/>
      <c r="G24" s="77"/>
      <c r="H24" s="86"/>
      <c r="I24" s="7"/>
    </row>
    <row r="25" spans="1:9" ht="15" customHeight="1">
      <c r="A25" s="20" t="s">
        <v>42</v>
      </c>
      <c r="B25" s="13" t="s">
        <v>12</v>
      </c>
      <c r="C25" s="18">
        <v>198800</v>
      </c>
      <c r="D25" s="14">
        <f aca="true" t="shared" si="4" ref="D25:D39">D9</f>
        <v>1900</v>
      </c>
      <c r="E25" s="19">
        <f aca="true" t="shared" si="5" ref="E25:E39">(D25+C25)</f>
        <v>200700</v>
      </c>
      <c r="F25" s="74">
        <f aca="true" t="shared" si="6" ref="F25:G39">C25/$F$8</f>
        <v>19.88</v>
      </c>
      <c r="G25" s="74">
        <f t="shared" si="6"/>
        <v>0.19</v>
      </c>
      <c r="H25" s="74">
        <f aca="true" t="shared" si="7" ref="H25:H39">(G25+F25)</f>
        <v>20.07</v>
      </c>
      <c r="I25" s="7"/>
    </row>
    <row r="26" spans="1:9" ht="15.75" customHeight="1">
      <c r="A26" s="20" t="s">
        <v>43</v>
      </c>
      <c r="B26" s="17" t="s">
        <v>14</v>
      </c>
      <c r="C26" s="18">
        <v>331400</v>
      </c>
      <c r="D26" s="14">
        <f t="shared" si="4"/>
        <v>2600</v>
      </c>
      <c r="E26" s="19">
        <f t="shared" si="5"/>
        <v>334000</v>
      </c>
      <c r="F26" s="74">
        <f t="shared" si="6"/>
        <v>33.14</v>
      </c>
      <c r="G26" s="75">
        <f t="shared" si="6"/>
        <v>0.26</v>
      </c>
      <c r="H26" s="74">
        <f t="shared" si="7"/>
        <v>33.4</v>
      </c>
      <c r="I26" s="7"/>
    </row>
    <row r="27" spans="1:9" ht="12.75">
      <c r="A27" s="20" t="s">
        <v>44</v>
      </c>
      <c r="B27" s="17" t="s">
        <v>16</v>
      </c>
      <c r="C27" s="18">
        <v>198800</v>
      </c>
      <c r="D27" s="14">
        <f t="shared" si="4"/>
        <v>1900</v>
      </c>
      <c r="E27" s="19">
        <f t="shared" si="5"/>
        <v>200700</v>
      </c>
      <c r="F27" s="74">
        <f t="shared" si="6"/>
        <v>19.88</v>
      </c>
      <c r="G27" s="75">
        <f t="shared" si="6"/>
        <v>0.19</v>
      </c>
      <c r="H27" s="74">
        <f t="shared" si="7"/>
        <v>20.07</v>
      </c>
      <c r="I27" s="7"/>
    </row>
    <row r="28" spans="1:9" ht="12.75">
      <c r="A28" s="20" t="s">
        <v>45</v>
      </c>
      <c r="B28" s="17" t="s">
        <v>18</v>
      </c>
      <c r="C28" s="18">
        <v>132600</v>
      </c>
      <c r="D28" s="14">
        <f t="shared" si="4"/>
        <v>1900</v>
      </c>
      <c r="E28" s="19">
        <f t="shared" si="5"/>
        <v>134500</v>
      </c>
      <c r="F28" s="74">
        <f t="shared" si="6"/>
        <v>13.26</v>
      </c>
      <c r="G28" s="75">
        <f t="shared" si="6"/>
        <v>0.19</v>
      </c>
      <c r="H28" s="74">
        <f t="shared" si="7"/>
        <v>13.45</v>
      </c>
      <c r="I28" s="7"/>
    </row>
    <row r="29" spans="1:9" ht="12.75">
      <c r="A29" s="20" t="s">
        <v>46</v>
      </c>
      <c r="B29" s="17" t="s">
        <v>20</v>
      </c>
      <c r="C29" s="18">
        <v>265100</v>
      </c>
      <c r="D29" s="14">
        <f t="shared" si="4"/>
        <v>1900</v>
      </c>
      <c r="E29" s="19">
        <f t="shared" si="5"/>
        <v>267000</v>
      </c>
      <c r="F29" s="74">
        <f t="shared" si="6"/>
        <v>26.51</v>
      </c>
      <c r="G29" s="75">
        <f t="shared" si="6"/>
        <v>0.19</v>
      </c>
      <c r="H29" s="74">
        <f t="shared" si="7"/>
        <v>26.700000000000003</v>
      </c>
      <c r="I29" s="7"/>
    </row>
    <row r="30" spans="1:9" ht="12.75">
      <c r="A30" s="20" t="s">
        <v>47</v>
      </c>
      <c r="B30" s="17" t="s">
        <v>22</v>
      </c>
      <c r="C30" s="18">
        <v>132600</v>
      </c>
      <c r="D30" s="14">
        <f t="shared" si="4"/>
        <v>1900</v>
      </c>
      <c r="E30" s="19">
        <f t="shared" si="5"/>
        <v>134500</v>
      </c>
      <c r="F30" s="74">
        <f t="shared" si="6"/>
        <v>13.26</v>
      </c>
      <c r="G30" s="75">
        <f t="shared" si="6"/>
        <v>0.19</v>
      </c>
      <c r="H30" s="74">
        <f t="shared" si="7"/>
        <v>13.45</v>
      </c>
      <c r="I30" s="7"/>
    </row>
    <row r="31" spans="1:9" ht="14.25" customHeight="1">
      <c r="A31" s="20" t="s">
        <v>48</v>
      </c>
      <c r="B31" s="17" t="s">
        <v>24</v>
      </c>
      <c r="C31" s="18">
        <v>198800</v>
      </c>
      <c r="D31" s="14">
        <f t="shared" si="4"/>
        <v>2600</v>
      </c>
      <c r="E31" s="19">
        <f t="shared" si="5"/>
        <v>201400</v>
      </c>
      <c r="F31" s="74">
        <f t="shared" si="6"/>
        <v>19.88</v>
      </c>
      <c r="G31" s="75">
        <f t="shared" si="6"/>
        <v>0.26</v>
      </c>
      <c r="H31" s="74">
        <f t="shared" si="7"/>
        <v>20.14</v>
      </c>
      <c r="I31" s="7"/>
    </row>
    <row r="32" spans="1:9" ht="12.75">
      <c r="A32" s="20" t="s">
        <v>49</v>
      </c>
      <c r="B32" s="17" t="s">
        <v>26</v>
      </c>
      <c r="C32" s="18">
        <v>331400</v>
      </c>
      <c r="D32" s="14">
        <f t="shared" si="4"/>
        <v>2600</v>
      </c>
      <c r="E32" s="19">
        <f t="shared" si="5"/>
        <v>334000</v>
      </c>
      <c r="F32" s="74">
        <f t="shared" si="6"/>
        <v>33.14</v>
      </c>
      <c r="G32" s="75">
        <f t="shared" si="6"/>
        <v>0.26</v>
      </c>
      <c r="H32" s="74">
        <f t="shared" si="7"/>
        <v>33.4</v>
      </c>
      <c r="I32" s="7"/>
    </row>
    <row r="33" spans="1:9" ht="25.5">
      <c r="A33" s="20" t="s">
        <v>50</v>
      </c>
      <c r="B33" s="17" t="s">
        <v>28</v>
      </c>
      <c r="C33" s="18">
        <v>397700</v>
      </c>
      <c r="D33" s="14">
        <f t="shared" si="4"/>
        <v>2600</v>
      </c>
      <c r="E33" s="19">
        <f t="shared" si="5"/>
        <v>400300</v>
      </c>
      <c r="F33" s="74">
        <f t="shared" si="6"/>
        <v>39.77</v>
      </c>
      <c r="G33" s="75">
        <f t="shared" si="6"/>
        <v>0.26</v>
      </c>
      <c r="H33" s="74">
        <f t="shared" si="7"/>
        <v>40.03</v>
      </c>
      <c r="I33" s="7"/>
    </row>
    <row r="34" spans="1:9" ht="12.75">
      <c r="A34" s="20" t="s">
        <v>51</v>
      </c>
      <c r="B34" s="17" t="s">
        <v>30</v>
      </c>
      <c r="C34" s="18">
        <v>662800</v>
      </c>
      <c r="D34" s="14">
        <f t="shared" si="4"/>
        <v>2600</v>
      </c>
      <c r="E34" s="19">
        <f t="shared" si="5"/>
        <v>665400</v>
      </c>
      <c r="F34" s="74">
        <f t="shared" si="6"/>
        <v>66.28</v>
      </c>
      <c r="G34" s="75">
        <f t="shared" si="6"/>
        <v>0.26</v>
      </c>
      <c r="H34" s="74">
        <f t="shared" si="7"/>
        <v>66.54</v>
      </c>
      <c r="I34" s="7"/>
    </row>
    <row r="35" spans="1:9" ht="12" customHeight="1">
      <c r="A35" s="20" t="s">
        <v>52</v>
      </c>
      <c r="B35" s="17" t="s">
        <v>32</v>
      </c>
      <c r="C35" s="18">
        <v>265200</v>
      </c>
      <c r="D35" s="14">
        <f t="shared" si="4"/>
        <v>1900</v>
      </c>
      <c r="E35" s="19">
        <f t="shared" si="5"/>
        <v>267100</v>
      </c>
      <c r="F35" s="74">
        <f t="shared" si="6"/>
        <v>26.52</v>
      </c>
      <c r="G35" s="75">
        <f t="shared" si="6"/>
        <v>0.19</v>
      </c>
      <c r="H35" s="74">
        <f t="shared" si="7"/>
        <v>26.71</v>
      </c>
      <c r="I35" s="7"/>
    </row>
    <row r="36" spans="1:9" ht="12.75">
      <c r="A36" s="20" t="s">
        <v>53</v>
      </c>
      <c r="B36" s="17" t="s">
        <v>34</v>
      </c>
      <c r="C36" s="18">
        <v>265100</v>
      </c>
      <c r="D36" s="14">
        <f t="shared" si="4"/>
        <v>2600</v>
      </c>
      <c r="E36" s="19">
        <f t="shared" si="5"/>
        <v>267700</v>
      </c>
      <c r="F36" s="74">
        <f t="shared" si="6"/>
        <v>26.51</v>
      </c>
      <c r="G36" s="75">
        <f t="shared" si="6"/>
        <v>0.26</v>
      </c>
      <c r="H36" s="74">
        <f t="shared" si="7"/>
        <v>26.770000000000003</v>
      </c>
      <c r="I36" s="7"/>
    </row>
    <row r="37" spans="1:9" ht="12.75">
      <c r="A37" s="20" t="s">
        <v>54</v>
      </c>
      <c r="B37" s="17" t="s">
        <v>36</v>
      </c>
      <c r="C37" s="18">
        <v>198800</v>
      </c>
      <c r="D37" s="14">
        <f t="shared" si="4"/>
        <v>1900</v>
      </c>
      <c r="E37" s="19">
        <f t="shared" si="5"/>
        <v>200700</v>
      </c>
      <c r="F37" s="74">
        <f t="shared" si="6"/>
        <v>19.88</v>
      </c>
      <c r="G37" s="75">
        <f t="shared" si="6"/>
        <v>0.19</v>
      </c>
      <c r="H37" s="74">
        <f t="shared" si="7"/>
        <v>20.07</v>
      </c>
      <c r="I37" s="7"/>
    </row>
    <row r="38" spans="1:9" ht="12.75">
      <c r="A38" s="20" t="s">
        <v>55</v>
      </c>
      <c r="B38" s="17" t="s">
        <v>38</v>
      </c>
      <c r="C38" s="18">
        <v>265100</v>
      </c>
      <c r="D38" s="14">
        <f t="shared" si="4"/>
        <v>1900</v>
      </c>
      <c r="E38" s="19">
        <f t="shared" si="5"/>
        <v>267000</v>
      </c>
      <c r="F38" s="74">
        <f t="shared" si="6"/>
        <v>26.51</v>
      </c>
      <c r="G38" s="75">
        <f t="shared" si="6"/>
        <v>0.19</v>
      </c>
      <c r="H38" s="74">
        <f t="shared" si="7"/>
        <v>26.700000000000003</v>
      </c>
      <c r="I38" s="7"/>
    </row>
    <row r="39" spans="1:9" ht="15.75" customHeight="1">
      <c r="A39" s="20" t="s">
        <v>56</v>
      </c>
      <c r="B39" s="21" t="s">
        <v>40</v>
      </c>
      <c r="C39" s="18">
        <v>596500</v>
      </c>
      <c r="D39" s="18">
        <f t="shared" si="4"/>
        <v>1900</v>
      </c>
      <c r="E39" s="19">
        <f t="shared" si="5"/>
        <v>598400</v>
      </c>
      <c r="F39" s="74">
        <f t="shared" si="6"/>
        <v>59.65</v>
      </c>
      <c r="G39" s="75">
        <f t="shared" si="6"/>
        <v>0.19</v>
      </c>
      <c r="H39" s="74">
        <f t="shared" si="7"/>
        <v>59.839999999999996</v>
      </c>
      <c r="I39" s="7"/>
    </row>
    <row r="40" spans="1:9" ht="15.75">
      <c r="A40" s="112" t="s">
        <v>57</v>
      </c>
      <c r="B40" s="112"/>
      <c r="C40" s="112"/>
      <c r="D40" s="112"/>
      <c r="E40" s="112"/>
      <c r="F40" s="77"/>
      <c r="G40" s="77"/>
      <c r="H40" s="86"/>
      <c r="I40" s="7"/>
    </row>
    <row r="41" spans="1:8" ht="30" customHeight="1">
      <c r="A41" s="98" t="s">
        <v>58</v>
      </c>
      <c r="B41" s="22" t="s">
        <v>59</v>
      </c>
      <c r="C41" s="18">
        <v>22500</v>
      </c>
      <c r="D41" s="18">
        <v>1900</v>
      </c>
      <c r="E41" s="19">
        <f>(D41+C41)</f>
        <v>24400</v>
      </c>
      <c r="F41" s="74">
        <f aca="true" t="shared" si="8" ref="F41:G46">C41/$F$8</f>
        <v>2.25</v>
      </c>
      <c r="G41" s="74">
        <f t="shared" si="8"/>
        <v>0.19</v>
      </c>
      <c r="H41" s="74">
        <f>(G41+F41)</f>
        <v>2.44</v>
      </c>
    </row>
    <row r="42" spans="1:8" ht="12.75">
      <c r="A42" s="23" t="s">
        <v>60</v>
      </c>
      <c r="B42" s="24" t="s">
        <v>61</v>
      </c>
      <c r="C42" s="18">
        <v>87200</v>
      </c>
      <c r="D42" s="18">
        <v>1200</v>
      </c>
      <c r="E42" s="19">
        <f>D42+C42</f>
        <v>88400</v>
      </c>
      <c r="F42" s="74">
        <f t="shared" si="8"/>
        <v>8.72</v>
      </c>
      <c r="G42" s="75">
        <f t="shared" si="8"/>
        <v>0.12</v>
      </c>
      <c r="H42" s="74">
        <f>G42+F42</f>
        <v>8.84</v>
      </c>
    </row>
    <row r="43" spans="1:8" ht="12.75">
      <c r="A43" s="98" t="s">
        <v>62</v>
      </c>
      <c r="B43" s="24" t="s">
        <v>63</v>
      </c>
      <c r="C43" s="18">
        <v>24500</v>
      </c>
      <c r="D43" s="18">
        <v>300</v>
      </c>
      <c r="E43" s="19">
        <f>(D43+C43)</f>
        <v>24800</v>
      </c>
      <c r="F43" s="74">
        <f t="shared" si="8"/>
        <v>2.45</v>
      </c>
      <c r="G43" s="75">
        <f t="shared" si="8"/>
        <v>0.03</v>
      </c>
      <c r="H43" s="74">
        <f>(G43+F43)</f>
        <v>2.48</v>
      </c>
    </row>
    <row r="44" spans="1:8" ht="12.75">
      <c r="A44" s="98" t="s">
        <v>64</v>
      </c>
      <c r="B44" s="24" t="s">
        <v>65</v>
      </c>
      <c r="C44" s="18">
        <v>18500</v>
      </c>
      <c r="D44" s="18">
        <v>600</v>
      </c>
      <c r="E44" s="19">
        <f>D44+C44</f>
        <v>19100</v>
      </c>
      <c r="F44" s="74">
        <f t="shared" si="8"/>
        <v>1.85</v>
      </c>
      <c r="G44" s="75">
        <f t="shared" si="8"/>
        <v>0.06</v>
      </c>
      <c r="H44" s="74">
        <f>G44+F44</f>
        <v>1.9100000000000001</v>
      </c>
    </row>
    <row r="45" spans="1:8" ht="12.75">
      <c r="A45" s="98" t="s">
        <v>66</v>
      </c>
      <c r="B45" s="24" t="s">
        <v>67</v>
      </c>
      <c r="C45" s="18">
        <v>21800</v>
      </c>
      <c r="D45" s="18">
        <v>800</v>
      </c>
      <c r="E45" s="19">
        <f>(D45+C45)</f>
        <v>22600</v>
      </c>
      <c r="F45" s="74">
        <f t="shared" si="8"/>
        <v>2.18</v>
      </c>
      <c r="G45" s="75">
        <f t="shared" si="8"/>
        <v>0.08</v>
      </c>
      <c r="H45" s="74">
        <f>(G45+F45)</f>
        <v>2.2600000000000002</v>
      </c>
    </row>
    <row r="46" spans="1:8" ht="20.25" customHeight="1">
      <c r="A46" s="98" t="s">
        <v>68</v>
      </c>
      <c r="B46" s="24" t="s">
        <v>69</v>
      </c>
      <c r="C46" s="18">
        <v>27300</v>
      </c>
      <c r="D46" s="18">
        <v>100</v>
      </c>
      <c r="E46" s="19">
        <f>(D46+C46)</f>
        <v>27400</v>
      </c>
      <c r="F46" s="74">
        <f t="shared" si="8"/>
        <v>2.73</v>
      </c>
      <c r="G46" s="75">
        <f t="shared" si="8"/>
        <v>0.01</v>
      </c>
      <c r="H46" s="74">
        <f>(G46+F46)</f>
        <v>2.7399999999999998</v>
      </c>
    </row>
    <row r="47" spans="1:8" ht="25.5">
      <c r="A47" s="98" t="s">
        <v>70</v>
      </c>
      <c r="B47" s="24" t="s">
        <v>71</v>
      </c>
      <c r="C47" s="18">
        <v>25500</v>
      </c>
      <c r="D47" s="18" t="s">
        <v>72</v>
      </c>
      <c r="E47" s="19">
        <f>C47</f>
        <v>25500</v>
      </c>
      <c r="F47" s="74">
        <f>C47/$F$8</f>
        <v>2.55</v>
      </c>
      <c r="G47" s="75"/>
      <c r="H47" s="74">
        <f>F47</f>
        <v>2.55</v>
      </c>
    </row>
    <row r="48" spans="1:8" ht="12.75">
      <c r="A48" s="98" t="s">
        <v>73</v>
      </c>
      <c r="B48" s="24" t="s">
        <v>74</v>
      </c>
      <c r="C48" s="18">
        <v>7800</v>
      </c>
      <c r="D48" s="18" t="s">
        <v>75</v>
      </c>
      <c r="E48" s="19">
        <f>C48</f>
        <v>7800</v>
      </c>
      <c r="F48" s="74">
        <f>C48/$F$8</f>
        <v>0.78</v>
      </c>
      <c r="G48" s="75"/>
      <c r="H48" s="74">
        <f>F48</f>
        <v>0.78</v>
      </c>
    </row>
    <row r="49" spans="1:8" ht="16.5" customHeight="1">
      <c r="A49" s="98" t="s">
        <v>76</v>
      </c>
      <c r="B49" s="25" t="s">
        <v>77</v>
      </c>
      <c r="C49" s="18">
        <v>15600</v>
      </c>
      <c r="D49" s="18" t="s">
        <v>78</v>
      </c>
      <c r="E49" s="19">
        <f>C49</f>
        <v>15600</v>
      </c>
      <c r="F49" s="74">
        <f>C49/$F$8</f>
        <v>1.56</v>
      </c>
      <c r="G49" s="75"/>
      <c r="H49" s="74">
        <f>F49</f>
        <v>1.56</v>
      </c>
    </row>
    <row r="50" spans="1:8" ht="12.75">
      <c r="A50" s="98" t="s">
        <v>79</v>
      </c>
      <c r="B50" s="24" t="s">
        <v>80</v>
      </c>
      <c r="C50" s="18">
        <v>50900</v>
      </c>
      <c r="D50" s="18">
        <v>1500</v>
      </c>
      <c r="E50" s="19">
        <f>(D50+C50)</f>
        <v>52400</v>
      </c>
      <c r="F50" s="74">
        <f>C50/$F$8</f>
        <v>5.09</v>
      </c>
      <c r="G50" s="75">
        <f>D50/$F$8</f>
        <v>0.15</v>
      </c>
      <c r="H50" s="74">
        <f>(G50+F50)</f>
        <v>5.24</v>
      </c>
    </row>
    <row r="51" spans="1:8" ht="25.5" customHeight="1">
      <c r="A51" s="98" t="s">
        <v>81</v>
      </c>
      <c r="B51" s="24" t="s">
        <v>82</v>
      </c>
      <c r="C51" s="18">
        <v>93000</v>
      </c>
      <c r="D51" s="18">
        <v>1800</v>
      </c>
      <c r="E51" s="19">
        <f>(D51+C51)</f>
        <v>94800</v>
      </c>
      <c r="F51" s="74">
        <f>C51/$F$8</f>
        <v>9.3</v>
      </c>
      <c r="G51" s="75">
        <f>D51/$F$8</f>
        <v>0.18</v>
      </c>
      <c r="H51" s="74">
        <f>(G51+F51)</f>
        <v>9.48</v>
      </c>
    </row>
    <row r="52" spans="1:9" ht="12.75">
      <c r="A52" s="113" t="s">
        <v>41</v>
      </c>
      <c r="B52" s="114"/>
      <c r="C52" s="114"/>
      <c r="D52" s="114"/>
      <c r="E52" s="115"/>
      <c r="F52" s="77"/>
      <c r="G52" s="77"/>
      <c r="H52" s="86"/>
      <c r="I52" s="7"/>
    </row>
    <row r="53" spans="1:9" ht="27" customHeight="1">
      <c r="A53" s="98" t="s">
        <v>83</v>
      </c>
      <c r="B53" s="22" t="s">
        <v>59</v>
      </c>
      <c r="C53" s="18">
        <v>93300</v>
      </c>
      <c r="D53" s="18">
        <v>1900</v>
      </c>
      <c r="E53" s="19">
        <f aca="true" t="shared" si="9" ref="E53:E59">(D53+C53)</f>
        <v>95200</v>
      </c>
      <c r="F53" s="74">
        <f aca="true" t="shared" si="10" ref="F53:G60">C53/$F$8</f>
        <v>9.33</v>
      </c>
      <c r="G53" s="74">
        <f t="shared" si="10"/>
        <v>0.19</v>
      </c>
      <c r="H53" s="74">
        <f aca="true" t="shared" si="11" ref="H53:H59">(G53+F53)</f>
        <v>9.52</v>
      </c>
      <c r="I53" s="7"/>
    </row>
    <row r="54" spans="1:9" ht="28.5" customHeight="1">
      <c r="A54" s="98" t="s">
        <v>84</v>
      </c>
      <c r="B54" s="22" t="s">
        <v>85</v>
      </c>
      <c r="C54" s="18">
        <v>69300</v>
      </c>
      <c r="D54" s="18">
        <v>1150</v>
      </c>
      <c r="E54" s="19">
        <f t="shared" si="9"/>
        <v>70450</v>
      </c>
      <c r="F54" s="74">
        <f t="shared" si="10"/>
        <v>6.93</v>
      </c>
      <c r="G54" s="75">
        <f t="shared" si="10"/>
        <v>0.115</v>
      </c>
      <c r="H54" s="74">
        <f t="shared" si="11"/>
        <v>7.045</v>
      </c>
      <c r="I54" s="7"/>
    </row>
    <row r="55" spans="1:9" ht="12.75">
      <c r="A55" s="98" t="s">
        <v>86</v>
      </c>
      <c r="B55" s="24" t="s">
        <v>61</v>
      </c>
      <c r="C55" s="18">
        <v>364900</v>
      </c>
      <c r="D55" s="18">
        <v>1200</v>
      </c>
      <c r="E55" s="19">
        <f t="shared" si="9"/>
        <v>366100</v>
      </c>
      <c r="F55" s="74">
        <f t="shared" si="10"/>
        <v>36.49</v>
      </c>
      <c r="G55" s="75">
        <f t="shared" si="10"/>
        <v>0.12</v>
      </c>
      <c r="H55" s="74">
        <f t="shared" si="11"/>
        <v>36.61</v>
      </c>
      <c r="I55" s="7"/>
    </row>
    <row r="56" spans="1:9" ht="12.75">
      <c r="A56" s="98" t="s">
        <v>87</v>
      </c>
      <c r="B56" s="24" t="s">
        <v>63</v>
      </c>
      <c r="C56" s="18">
        <v>102500</v>
      </c>
      <c r="D56" s="18">
        <v>300</v>
      </c>
      <c r="E56" s="19">
        <f t="shared" si="9"/>
        <v>102800</v>
      </c>
      <c r="F56" s="74">
        <f t="shared" si="10"/>
        <v>10.25</v>
      </c>
      <c r="G56" s="75">
        <f t="shared" si="10"/>
        <v>0.03</v>
      </c>
      <c r="H56" s="74">
        <f t="shared" si="11"/>
        <v>10.28</v>
      </c>
      <c r="I56" s="7"/>
    </row>
    <row r="57" spans="1:9" ht="12.75">
      <c r="A57" s="98" t="s">
        <v>88</v>
      </c>
      <c r="B57" s="24" t="s">
        <v>65</v>
      </c>
      <c r="C57" s="18">
        <v>77500</v>
      </c>
      <c r="D57" s="18">
        <v>600</v>
      </c>
      <c r="E57" s="19">
        <f t="shared" si="9"/>
        <v>78100</v>
      </c>
      <c r="F57" s="74">
        <f t="shared" si="10"/>
        <v>7.75</v>
      </c>
      <c r="G57" s="75">
        <f t="shared" si="10"/>
        <v>0.06</v>
      </c>
      <c r="H57" s="74">
        <f t="shared" si="11"/>
        <v>7.81</v>
      </c>
      <c r="I57" s="7"/>
    </row>
    <row r="58" spans="1:9" ht="12.75">
      <c r="A58" s="98" t="s">
        <v>89</v>
      </c>
      <c r="B58" s="24" t="s">
        <v>67</v>
      </c>
      <c r="C58" s="18">
        <v>91100</v>
      </c>
      <c r="D58" s="18">
        <v>800</v>
      </c>
      <c r="E58" s="19">
        <f t="shared" si="9"/>
        <v>91900</v>
      </c>
      <c r="F58" s="74">
        <f t="shared" si="10"/>
        <v>9.11</v>
      </c>
      <c r="G58" s="75">
        <f t="shared" si="10"/>
        <v>0.08</v>
      </c>
      <c r="H58" s="74">
        <f t="shared" si="11"/>
        <v>9.19</v>
      </c>
      <c r="I58" s="7"/>
    </row>
    <row r="59" spans="1:9" ht="15" customHeight="1">
      <c r="A59" s="98" t="s">
        <v>90</v>
      </c>
      <c r="B59" s="24" t="s">
        <v>69</v>
      </c>
      <c r="C59" s="18">
        <v>113900</v>
      </c>
      <c r="D59" s="18">
        <v>100</v>
      </c>
      <c r="E59" s="19">
        <f t="shared" si="9"/>
        <v>114000</v>
      </c>
      <c r="F59" s="74">
        <f t="shared" si="10"/>
        <v>11.39</v>
      </c>
      <c r="G59" s="75">
        <f t="shared" si="10"/>
        <v>0.01</v>
      </c>
      <c r="H59" s="74">
        <f t="shared" si="11"/>
        <v>11.4</v>
      </c>
      <c r="I59" s="7"/>
    </row>
    <row r="60" spans="1:9" ht="25.5">
      <c r="A60" s="98" t="s">
        <v>91</v>
      </c>
      <c r="B60" s="24" t="s">
        <v>71</v>
      </c>
      <c r="C60" s="18">
        <v>106100</v>
      </c>
      <c r="D60" s="18">
        <v>400</v>
      </c>
      <c r="E60" s="19">
        <f>C60</f>
        <v>106100</v>
      </c>
      <c r="F60" s="74">
        <f t="shared" si="10"/>
        <v>10.61</v>
      </c>
      <c r="G60" s="75">
        <f t="shared" si="10"/>
        <v>0.04</v>
      </c>
      <c r="H60" s="74">
        <f>F60</f>
        <v>10.61</v>
      </c>
      <c r="I60" s="7"/>
    </row>
    <row r="61" spans="1:9" ht="12.75">
      <c r="A61" s="98" t="s">
        <v>92</v>
      </c>
      <c r="B61" s="24" t="s">
        <v>74</v>
      </c>
      <c r="C61" s="18">
        <v>32700</v>
      </c>
      <c r="D61" s="18" t="s">
        <v>78</v>
      </c>
      <c r="E61" s="19">
        <f>C61</f>
        <v>32700</v>
      </c>
      <c r="F61" s="74">
        <f>C61/$F$8</f>
        <v>3.27</v>
      </c>
      <c r="G61" s="75"/>
      <c r="H61" s="74">
        <f>F61</f>
        <v>3.27</v>
      </c>
      <c r="I61" s="7"/>
    </row>
    <row r="62" spans="1:9" ht="15.75" customHeight="1">
      <c r="A62" s="98" t="s">
        <v>93</v>
      </c>
      <c r="B62" s="25" t="s">
        <v>77</v>
      </c>
      <c r="C62" s="18">
        <v>65200</v>
      </c>
      <c r="D62" s="18"/>
      <c r="E62" s="19">
        <f>C62</f>
        <v>65200</v>
      </c>
      <c r="F62" s="74">
        <f>C62/$F$8</f>
        <v>6.52</v>
      </c>
      <c r="G62" s="75">
        <f>D62/$F$8</f>
        <v>0</v>
      </c>
      <c r="H62" s="74">
        <f>F62</f>
        <v>6.52</v>
      </c>
      <c r="I62" s="7"/>
    </row>
    <row r="63" spans="1:9" ht="12.75">
      <c r="A63" s="98" t="s">
        <v>94</v>
      </c>
      <c r="B63" s="24" t="s">
        <v>80</v>
      </c>
      <c r="C63" s="18">
        <v>212900</v>
      </c>
      <c r="D63" s="18">
        <v>1500</v>
      </c>
      <c r="E63" s="19">
        <f>(D63+C63)</f>
        <v>214400</v>
      </c>
      <c r="F63" s="74">
        <f>C63/$F$8</f>
        <v>21.29</v>
      </c>
      <c r="G63" s="75">
        <f>D63/$F$8</f>
        <v>0.15</v>
      </c>
      <c r="H63" s="74">
        <f>(G63+F63)</f>
        <v>21.439999999999998</v>
      </c>
      <c r="I63" s="7"/>
    </row>
    <row r="64" spans="1:9" ht="25.5">
      <c r="A64" s="98" t="s">
        <v>95</v>
      </c>
      <c r="B64" s="24" t="s">
        <v>82</v>
      </c>
      <c r="C64" s="18">
        <v>389300</v>
      </c>
      <c r="D64" s="18">
        <f>D51</f>
        <v>1800</v>
      </c>
      <c r="E64" s="19">
        <f>(D64+C64)</f>
        <v>391100</v>
      </c>
      <c r="F64" s="74">
        <f>C64/$F$8</f>
        <v>38.93</v>
      </c>
      <c r="G64" s="74">
        <f>D64/$F$8</f>
        <v>0.18</v>
      </c>
      <c r="H64" s="74">
        <f>(G64+F64)</f>
        <v>39.11</v>
      </c>
      <c r="I64" s="7"/>
    </row>
    <row r="65" spans="1:9" ht="12" customHeight="1">
      <c r="A65" s="103" t="s">
        <v>96</v>
      </c>
      <c r="B65" s="104"/>
      <c r="C65" s="104"/>
      <c r="D65" s="104"/>
      <c r="E65" s="105"/>
      <c r="F65" s="77"/>
      <c r="G65" s="77"/>
      <c r="H65" s="86"/>
      <c r="I65" s="7"/>
    </row>
    <row r="66" spans="1:9" ht="12.75">
      <c r="A66" s="26" t="s">
        <v>97</v>
      </c>
      <c r="B66" s="27" t="s">
        <v>98</v>
      </c>
      <c r="C66" s="18">
        <v>51300</v>
      </c>
      <c r="D66" s="18" t="s">
        <v>78</v>
      </c>
      <c r="E66" s="19">
        <f>C66</f>
        <v>51300</v>
      </c>
      <c r="F66" s="74">
        <f>C66/$F$8</f>
        <v>5.13</v>
      </c>
      <c r="G66" s="18" t="s">
        <v>78</v>
      </c>
      <c r="H66" s="74">
        <f>F66</f>
        <v>5.13</v>
      </c>
      <c r="I66" s="7"/>
    </row>
    <row r="67" spans="1:9" ht="12.75">
      <c r="A67" s="26" t="s">
        <v>99</v>
      </c>
      <c r="B67" s="27" t="s">
        <v>100</v>
      </c>
      <c r="C67" s="18">
        <v>52400</v>
      </c>
      <c r="D67" s="18" t="s">
        <v>78</v>
      </c>
      <c r="E67" s="19">
        <f>C67</f>
        <v>52400</v>
      </c>
      <c r="F67" s="74">
        <f>C67/$F$8</f>
        <v>5.24</v>
      </c>
      <c r="G67" s="18" t="s">
        <v>78</v>
      </c>
      <c r="H67" s="74">
        <f>F67</f>
        <v>5.24</v>
      </c>
      <c r="I67" s="7"/>
    </row>
    <row r="68" spans="1:9" ht="13.5" customHeight="1">
      <c r="A68" s="103" t="s">
        <v>101</v>
      </c>
      <c r="B68" s="104"/>
      <c r="C68" s="104"/>
      <c r="D68" s="104"/>
      <c r="E68" s="105"/>
      <c r="F68" s="77"/>
      <c r="G68" s="77"/>
      <c r="H68" s="86"/>
      <c r="I68" s="7"/>
    </row>
    <row r="69" spans="1:9" ht="12.75">
      <c r="A69" s="26" t="s">
        <v>102</v>
      </c>
      <c r="B69" s="27" t="s">
        <v>98</v>
      </c>
      <c r="C69" s="18">
        <v>60200</v>
      </c>
      <c r="D69" s="18" t="s">
        <v>78</v>
      </c>
      <c r="E69" s="19">
        <f>C69</f>
        <v>60200</v>
      </c>
      <c r="F69" s="74">
        <f>C69/$F$8</f>
        <v>6.02</v>
      </c>
      <c r="G69" s="18" t="s">
        <v>78</v>
      </c>
      <c r="H69" s="74">
        <f>F69</f>
        <v>6.02</v>
      </c>
      <c r="I69" s="7"/>
    </row>
    <row r="70" spans="1:9" ht="12.75">
      <c r="A70" s="26" t="s">
        <v>103</v>
      </c>
      <c r="B70" s="27" t="s">
        <v>100</v>
      </c>
      <c r="C70" s="18">
        <v>61300</v>
      </c>
      <c r="D70" s="18" t="s">
        <v>78</v>
      </c>
      <c r="E70" s="19">
        <f>C70</f>
        <v>61300</v>
      </c>
      <c r="F70" s="74">
        <f>C70/$F$8</f>
        <v>6.13</v>
      </c>
      <c r="G70" s="18" t="s">
        <v>78</v>
      </c>
      <c r="H70" s="74">
        <f>F70</f>
        <v>6.13</v>
      </c>
      <c r="I70" s="7"/>
    </row>
    <row r="71" spans="1:9" ht="12.75">
      <c r="A71" s="26" t="s">
        <v>104</v>
      </c>
      <c r="B71" s="27" t="s">
        <v>105</v>
      </c>
      <c r="C71" s="18">
        <v>69600</v>
      </c>
      <c r="D71" s="18" t="s">
        <v>78</v>
      </c>
      <c r="E71" s="19">
        <f>C71</f>
        <v>69600</v>
      </c>
      <c r="F71" s="74">
        <f>C71/$F$8</f>
        <v>6.96</v>
      </c>
      <c r="G71" s="18" t="s">
        <v>78</v>
      </c>
      <c r="H71" s="74">
        <f>F71</f>
        <v>6.96</v>
      </c>
      <c r="I71" s="7"/>
    </row>
    <row r="72" spans="1:9" ht="20.25" customHeight="1">
      <c r="A72" s="28" t="s">
        <v>106</v>
      </c>
      <c r="B72" s="29"/>
      <c r="C72" s="30"/>
      <c r="D72" s="31"/>
      <c r="E72" s="32"/>
      <c r="F72" s="74"/>
      <c r="G72" s="31"/>
      <c r="H72" s="87"/>
      <c r="I72" s="7"/>
    </row>
    <row r="73" spans="1:9" ht="15">
      <c r="A73" s="103" t="s">
        <v>107</v>
      </c>
      <c r="B73" s="104"/>
      <c r="C73" s="104"/>
      <c r="D73" s="104"/>
      <c r="E73" s="105"/>
      <c r="F73" s="77"/>
      <c r="G73" s="77"/>
      <c r="H73" s="86"/>
      <c r="I73" s="7"/>
    </row>
    <row r="74" spans="1:9" ht="12.75">
      <c r="A74" s="26" t="s">
        <v>108</v>
      </c>
      <c r="B74" s="27" t="s">
        <v>98</v>
      </c>
      <c r="C74" s="18">
        <v>231900</v>
      </c>
      <c r="D74" s="18" t="s">
        <v>78</v>
      </c>
      <c r="E74" s="19">
        <f>C74</f>
        <v>231900</v>
      </c>
      <c r="F74" s="74">
        <f>C74/$F$8</f>
        <v>23.19</v>
      </c>
      <c r="G74" s="18" t="s">
        <v>78</v>
      </c>
      <c r="H74" s="74">
        <f>F74</f>
        <v>23.19</v>
      </c>
      <c r="I74" s="7"/>
    </row>
    <row r="75" spans="1:9" ht="12.75">
      <c r="A75" s="26" t="s">
        <v>109</v>
      </c>
      <c r="B75" s="27" t="s">
        <v>100</v>
      </c>
      <c r="C75" s="18">
        <v>250000</v>
      </c>
      <c r="D75" s="18" t="s">
        <v>78</v>
      </c>
      <c r="E75" s="19">
        <f>C75</f>
        <v>250000</v>
      </c>
      <c r="F75" s="74">
        <f>C75/$F$8</f>
        <v>25</v>
      </c>
      <c r="G75" s="18" t="s">
        <v>78</v>
      </c>
      <c r="H75" s="74">
        <f>F75</f>
        <v>25</v>
      </c>
      <c r="I75" s="7"/>
    </row>
    <row r="76" spans="1:9" ht="15">
      <c r="A76" s="103" t="s">
        <v>110</v>
      </c>
      <c r="B76" s="104"/>
      <c r="C76" s="104"/>
      <c r="D76" s="104"/>
      <c r="E76" s="105"/>
      <c r="F76" s="77"/>
      <c r="G76" s="77"/>
      <c r="H76" s="86"/>
      <c r="I76" s="7"/>
    </row>
    <row r="77" spans="1:9" ht="12.75">
      <c r="A77" s="26" t="s">
        <v>111</v>
      </c>
      <c r="B77" s="27" t="s">
        <v>98</v>
      </c>
      <c r="C77" s="18">
        <v>262400</v>
      </c>
      <c r="D77" s="18" t="s">
        <v>78</v>
      </c>
      <c r="E77" s="19">
        <f>C77</f>
        <v>262400</v>
      </c>
      <c r="F77" s="74">
        <f>C77/$F$8</f>
        <v>26.24</v>
      </c>
      <c r="G77" s="18" t="s">
        <v>78</v>
      </c>
      <c r="H77" s="74">
        <f>F77</f>
        <v>26.24</v>
      </c>
      <c r="I77" s="7"/>
    </row>
    <row r="78" spans="1:9" ht="12.75">
      <c r="A78" s="26" t="s">
        <v>112</v>
      </c>
      <c r="B78" s="27" t="s">
        <v>100</v>
      </c>
      <c r="C78" s="18">
        <v>276000</v>
      </c>
      <c r="D78" s="18" t="s">
        <v>78</v>
      </c>
      <c r="E78" s="19">
        <f>C78</f>
        <v>276000</v>
      </c>
      <c r="F78" s="74">
        <f>C78/$F$8</f>
        <v>27.6</v>
      </c>
      <c r="G78" s="18" t="s">
        <v>78</v>
      </c>
      <c r="H78" s="74">
        <f>F78</f>
        <v>27.6</v>
      </c>
      <c r="I78" s="7"/>
    </row>
    <row r="79" spans="1:9" ht="12.75">
      <c r="A79" s="98" t="s">
        <v>113</v>
      </c>
      <c r="B79" s="27" t="s">
        <v>105</v>
      </c>
      <c r="C79" s="18">
        <v>309000</v>
      </c>
      <c r="D79" s="18" t="s">
        <v>78</v>
      </c>
      <c r="E79" s="19">
        <f>C79</f>
        <v>309000</v>
      </c>
      <c r="F79" s="74">
        <f>C79/$F$8</f>
        <v>30.9</v>
      </c>
      <c r="G79" s="18" t="s">
        <v>78</v>
      </c>
      <c r="H79" s="74">
        <f>F79</f>
        <v>30.9</v>
      </c>
      <c r="I79" s="7"/>
    </row>
    <row r="80" spans="1:9" ht="15">
      <c r="A80" s="33" t="s">
        <v>114</v>
      </c>
      <c r="B80" s="29"/>
      <c r="C80" s="30"/>
      <c r="D80" s="31"/>
      <c r="E80" s="32"/>
      <c r="F80" s="30"/>
      <c r="G80" s="31"/>
      <c r="H80" s="87"/>
      <c r="I80" s="7"/>
    </row>
    <row r="81" spans="1:8" ht="21.75" customHeight="1">
      <c r="A81" s="98" t="s">
        <v>115</v>
      </c>
      <c r="B81" s="27" t="s">
        <v>116</v>
      </c>
      <c r="C81" s="18">
        <v>110400</v>
      </c>
      <c r="D81" s="18">
        <v>15600</v>
      </c>
      <c r="E81" s="19">
        <f>D81+C81</f>
        <v>126000</v>
      </c>
      <c r="F81" s="74">
        <f aca="true" t="shared" si="12" ref="F81:G83">C81/$F$8</f>
        <v>11.04</v>
      </c>
      <c r="G81" s="74">
        <f t="shared" si="12"/>
        <v>1.56</v>
      </c>
      <c r="H81" s="74">
        <f>G81+F81</f>
        <v>12.6</v>
      </c>
    </row>
    <row r="82" spans="1:8" ht="25.5">
      <c r="A82" s="98" t="s">
        <v>117</v>
      </c>
      <c r="B82" s="27" t="s">
        <v>118</v>
      </c>
      <c r="C82" s="18">
        <v>110400</v>
      </c>
      <c r="D82" s="18">
        <v>66500</v>
      </c>
      <c r="E82" s="19">
        <f>D82+C82</f>
        <v>176900</v>
      </c>
      <c r="F82" s="74">
        <f t="shared" si="12"/>
        <v>11.04</v>
      </c>
      <c r="G82" s="74">
        <f t="shared" si="12"/>
        <v>6.65</v>
      </c>
      <c r="H82" s="74">
        <f>G82+F82</f>
        <v>17.689999999999998</v>
      </c>
    </row>
    <row r="83" spans="1:9" ht="16.5" customHeight="1">
      <c r="A83" s="98" t="s">
        <v>119</v>
      </c>
      <c r="B83" s="27" t="s">
        <v>120</v>
      </c>
      <c r="C83" s="18">
        <v>135600</v>
      </c>
      <c r="D83" s="18">
        <f>D81</f>
        <v>15600</v>
      </c>
      <c r="E83" s="19">
        <f>D83+C83</f>
        <v>151200</v>
      </c>
      <c r="F83" s="74">
        <f t="shared" si="12"/>
        <v>13.56</v>
      </c>
      <c r="G83" s="74">
        <f t="shared" si="12"/>
        <v>1.56</v>
      </c>
      <c r="H83" s="74">
        <f>G83+F83</f>
        <v>15.120000000000001</v>
      </c>
      <c r="I83" s="7"/>
    </row>
    <row r="84" spans="1:9" ht="12.75">
      <c r="A84" s="96" t="s">
        <v>121</v>
      </c>
      <c r="B84" s="97"/>
      <c r="C84" s="34"/>
      <c r="D84" s="35"/>
      <c r="E84" s="36"/>
      <c r="F84" s="34"/>
      <c r="G84" s="35"/>
      <c r="H84" s="88"/>
      <c r="I84" s="7"/>
    </row>
    <row r="85" spans="1:9" ht="15.75" customHeight="1">
      <c r="A85" s="98" t="s">
        <v>122</v>
      </c>
      <c r="B85" s="27" t="s">
        <v>116</v>
      </c>
      <c r="C85" s="18">
        <v>479100</v>
      </c>
      <c r="D85" s="18">
        <v>15600</v>
      </c>
      <c r="E85" s="19">
        <f>D85+C85</f>
        <v>494700</v>
      </c>
      <c r="F85" s="74">
        <f aca="true" t="shared" si="13" ref="F85:G87">C85/$F$8</f>
        <v>47.91</v>
      </c>
      <c r="G85" s="74">
        <f t="shared" si="13"/>
        <v>1.56</v>
      </c>
      <c r="H85" s="74">
        <f>G85+F85</f>
        <v>49.47</v>
      </c>
      <c r="I85" s="7"/>
    </row>
    <row r="86" spans="1:9" ht="25.5">
      <c r="A86" s="98" t="s">
        <v>123</v>
      </c>
      <c r="B86" s="27" t="s">
        <v>124</v>
      </c>
      <c r="C86" s="18">
        <v>479100</v>
      </c>
      <c r="D86" s="18">
        <f>D82</f>
        <v>66500</v>
      </c>
      <c r="E86" s="19">
        <f>D86+C86</f>
        <v>545600</v>
      </c>
      <c r="F86" s="74">
        <f t="shared" si="13"/>
        <v>47.91</v>
      </c>
      <c r="G86" s="74">
        <f t="shared" si="13"/>
        <v>6.65</v>
      </c>
      <c r="H86" s="74">
        <f>G86+F86</f>
        <v>54.559999999999995</v>
      </c>
      <c r="I86" s="7"/>
    </row>
    <row r="87" spans="1:9" ht="14.25" customHeight="1">
      <c r="A87" s="98" t="s">
        <v>125</v>
      </c>
      <c r="B87" s="27" t="s">
        <v>120</v>
      </c>
      <c r="C87" s="18">
        <v>588100</v>
      </c>
      <c r="D87" s="18">
        <v>15600</v>
      </c>
      <c r="E87" s="19">
        <f>D87+C87</f>
        <v>603700</v>
      </c>
      <c r="F87" s="74">
        <f t="shared" si="13"/>
        <v>58.81</v>
      </c>
      <c r="G87" s="74">
        <f t="shared" si="13"/>
        <v>1.56</v>
      </c>
      <c r="H87" s="74">
        <f>G87+F87</f>
        <v>60.370000000000005</v>
      </c>
      <c r="I87" s="7"/>
    </row>
    <row r="88" spans="1:8" ht="15">
      <c r="A88" s="28" t="s">
        <v>126</v>
      </c>
      <c r="B88" s="29"/>
      <c r="C88" s="30"/>
      <c r="D88" s="31"/>
      <c r="E88" s="32"/>
      <c r="F88" s="30"/>
      <c r="G88" s="31"/>
      <c r="H88" s="87"/>
    </row>
    <row r="89" spans="1:8" ht="12.75">
      <c r="A89" s="98" t="s">
        <v>127</v>
      </c>
      <c r="B89" s="27" t="s">
        <v>128</v>
      </c>
      <c r="C89" s="18">
        <v>16800</v>
      </c>
      <c r="D89" s="18"/>
      <c r="E89" s="19">
        <f aca="true" t="shared" si="14" ref="E89:E103">D89+C89</f>
        <v>16800</v>
      </c>
      <c r="F89" s="74">
        <f aca="true" t="shared" si="15" ref="F89:F103">C89/$F$8</f>
        <v>1.68</v>
      </c>
      <c r="G89" s="18"/>
      <c r="H89" s="74">
        <f aca="true" t="shared" si="16" ref="H89:H103">G89+F89</f>
        <v>1.68</v>
      </c>
    </row>
    <row r="90" spans="1:8" ht="12.75">
      <c r="A90" s="98" t="s">
        <v>129</v>
      </c>
      <c r="B90" s="27" t="s">
        <v>130</v>
      </c>
      <c r="C90" s="18">
        <v>18200</v>
      </c>
      <c r="D90" s="18"/>
      <c r="E90" s="19">
        <f t="shared" si="14"/>
        <v>18200</v>
      </c>
      <c r="F90" s="74">
        <f t="shared" si="15"/>
        <v>1.82</v>
      </c>
      <c r="G90" s="18"/>
      <c r="H90" s="74">
        <f t="shared" si="16"/>
        <v>1.82</v>
      </c>
    </row>
    <row r="91" spans="1:8" ht="12.75">
      <c r="A91" s="98" t="s">
        <v>131</v>
      </c>
      <c r="B91" s="27" t="s">
        <v>132</v>
      </c>
      <c r="C91" s="18">
        <v>4800</v>
      </c>
      <c r="D91" s="18"/>
      <c r="E91" s="19">
        <f t="shared" si="14"/>
        <v>4800</v>
      </c>
      <c r="F91" s="74">
        <f t="shared" si="15"/>
        <v>0.48</v>
      </c>
      <c r="G91" s="18"/>
      <c r="H91" s="74">
        <f t="shared" si="16"/>
        <v>0.48</v>
      </c>
    </row>
    <row r="92" spans="1:8" ht="12.75">
      <c r="A92" s="98" t="s">
        <v>133</v>
      </c>
      <c r="B92" s="27" t="s">
        <v>134</v>
      </c>
      <c r="C92" s="18">
        <v>17500</v>
      </c>
      <c r="D92" s="18"/>
      <c r="E92" s="19">
        <f t="shared" si="14"/>
        <v>17500</v>
      </c>
      <c r="F92" s="74">
        <f t="shared" si="15"/>
        <v>1.75</v>
      </c>
      <c r="G92" s="18"/>
      <c r="H92" s="74">
        <f t="shared" si="16"/>
        <v>1.75</v>
      </c>
    </row>
    <row r="93" spans="1:8" ht="12.75">
      <c r="A93" s="98" t="s">
        <v>135</v>
      </c>
      <c r="B93" s="27" t="s">
        <v>136</v>
      </c>
      <c r="C93" s="18">
        <v>5000</v>
      </c>
      <c r="D93" s="18"/>
      <c r="E93" s="19">
        <f t="shared" si="14"/>
        <v>5000</v>
      </c>
      <c r="F93" s="74">
        <f t="shared" si="15"/>
        <v>0.5</v>
      </c>
      <c r="G93" s="18"/>
      <c r="H93" s="74">
        <f t="shared" si="16"/>
        <v>0.5</v>
      </c>
    </row>
    <row r="94" spans="1:8" ht="12.75">
      <c r="A94" s="98" t="s">
        <v>137</v>
      </c>
      <c r="B94" s="27" t="s">
        <v>138</v>
      </c>
      <c r="C94" s="18">
        <v>10700</v>
      </c>
      <c r="D94" s="18"/>
      <c r="E94" s="19">
        <f t="shared" si="14"/>
        <v>10700</v>
      </c>
      <c r="F94" s="74">
        <f t="shared" si="15"/>
        <v>1.07</v>
      </c>
      <c r="G94" s="18"/>
      <c r="H94" s="74">
        <f t="shared" si="16"/>
        <v>1.07</v>
      </c>
    </row>
    <row r="95" spans="1:8" ht="12.75">
      <c r="A95" s="98" t="s">
        <v>139</v>
      </c>
      <c r="B95" s="27" t="s">
        <v>140</v>
      </c>
      <c r="C95" s="18">
        <v>21100</v>
      </c>
      <c r="D95" s="18"/>
      <c r="E95" s="19">
        <f t="shared" si="14"/>
        <v>21100</v>
      </c>
      <c r="F95" s="74">
        <f t="shared" si="15"/>
        <v>2.11</v>
      </c>
      <c r="G95" s="18"/>
      <c r="H95" s="74">
        <f t="shared" si="16"/>
        <v>2.11</v>
      </c>
    </row>
    <row r="96" spans="1:8" ht="12.75">
      <c r="A96" s="98" t="s">
        <v>141</v>
      </c>
      <c r="B96" s="27" t="s">
        <v>142</v>
      </c>
      <c r="C96" s="18">
        <v>14200</v>
      </c>
      <c r="D96" s="18"/>
      <c r="E96" s="19">
        <f t="shared" si="14"/>
        <v>14200</v>
      </c>
      <c r="F96" s="74">
        <f t="shared" si="15"/>
        <v>1.42</v>
      </c>
      <c r="G96" s="18"/>
      <c r="H96" s="74">
        <f t="shared" si="16"/>
        <v>1.42</v>
      </c>
    </row>
    <row r="97" spans="1:8" ht="12.75">
      <c r="A97" s="98" t="s">
        <v>143</v>
      </c>
      <c r="B97" s="27" t="s">
        <v>144</v>
      </c>
      <c r="C97" s="18">
        <v>29700</v>
      </c>
      <c r="D97" s="18"/>
      <c r="E97" s="19">
        <f t="shared" si="14"/>
        <v>29700</v>
      </c>
      <c r="F97" s="74">
        <f t="shared" si="15"/>
        <v>2.97</v>
      </c>
      <c r="G97" s="18"/>
      <c r="H97" s="74">
        <f t="shared" si="16"/>
        <v>2.97</v>
      </c>
    </row>
    <row r="98" spans="1:8" ht="12.75">
      <c r="A98" s="98" t="s">
        <v>145</v>
      </c>
      <c r="B98" s="27" t="s">
        <v>146</v>
      </c>
      <c r="C98" s="18">
        <v>12600</v>
      </c>
      <c r="D98" s="18"/>
      <c r="E98" s="19">
        <f t="shared" si="14"/>
        <v>12600</v>
      </c>
      <c r="F98" s="74">
        <f t="shared" si="15"/>
        <v>1.26</v>
      </c>
      <c r="G98" s="18"/>
      <c r="H98" s="74">
        <f t="shared" si="16"/>
        <v>1.26</v>
      </c>
    </row>
    <row r="99" spans="1:8" ht="12.75">
      <c r="A99" s="98" t="s">
        <v>147</v>
      </c>
      <c r="B99" s="27" t="s">
        <v>148</v>
      </c>
      <c r="C99" s="18">
        <v>9800</v>
      </c>
      <c r="D99" s="18"/>
      <c r="E99" s="19">
        <f t="shared" si="14"/>
        <v>9800</v>
      </c>
      <c r="F99" s="74">
        <f t="shared" si="15"/>
        <v>0.98</v>
      </c>
      <c r="G99" s="18"/>
      <c r="H99" s="74">
        <f t="shared" si="16"/>
        <v>0.98</v>
      </c>
    </row>
    <row r="100" spans="1:8" ht="15" customHeight="1">
      <c r="A100" s="98" t="s">
        <v>149</v>
      </c>
      <c r="B100" s="27" t="s">
        <v>150</v>
      </c>
      <c r="C100" s="18">
        <v>20300</v>
      </c>
      <c r="D100" s="18"/>
      <c r="E100" s="19">
        <f t="shared" si="14"/>
        <v>20300</v>
      </c>
      <c r="F100" s="74">
        <f t="shared" si="15"/>
        <v>2.03</v>
      </c>
      <c r="G100" s="18"/>
      <c r="H100" s="74">
        <f t="shared" si="16"/>
        <v>2.03</v>
      </c>
    </row>
    <row r="101" spans="1:8" ht="12.75">
      <c r="A101" s="98" t="s">
        <v>151</v>
      </c>
      <c r="B101" s="27" t="s">
        <v>152</v>
      </c>
      <c r="C101" s="18">
        <v>9200</v>
      </c>
      <c r="D101" s="18"/>
      <c r="E101" s="19">
        <f t="shared" si="14"/>
        <v>9200</v>
      </c>
      <c r="F101" s="74">
        <f t="shared" si="15"/>
        <v>0.92</v>
      </c>
      <c r="G101" s="18"/>
      <c r="H101" s="74">
        <f t="shared" si="16"/>
        <v>0.92</v>
      </c>
    </row>
    <row r="102" spans="1:8" ht="12.75">
      <c r="A102" s="98" t="s">
        <v>153</v>
      </c>
      <c r="B102" s="27" t="s">
        <v>154</v>
      </c>
      <c r="C102" s="18">
        <v>43700</v>
      </c>
      <c r="D102" s="18"/>
      <c r="E102" s="19">
        <f t="shared" si="14"/>
        <v>43700</v>
      </c>
      <c r="F102" s="74">
        <f t="shared" si="15"/>
        <v>4.37</v>
      </c>
      <c r="G102" s="18"/>
      <c r="H102" s="74">
        <f t="shared" si="16"/>
        <v>4.37</v>
      </c>
    </row>
    <row r="103" spans="1:8" ht="12.75">
      <c r="A103" s="98" t="s">
        <v>155</v>
      </c>
      <c r="B103" s="27" t="s">
        <v>156</v>
      </c>
      <c r="C103" s="18">
        <v>10700</v>
      </c>
      <c r="D103" s="18"/>
      <c r="E103" s="19">
        <f t="shared" si="14"/>
        <v>10700</v>
      </c>
      <c r="F103" s="74">
        <f t="shared" si="15"/>
        <v>1.07</v>
      </c>
      <c r="G103" s="18"/>
      <c r="H103" s="74">
        <f t="shared" si="16"/>
        <v>1.07</v>
      </c>
    </row>
    <row r="104" spans="1:8" ht="18.75" customHeight="1">
      <c r="A104" s="122" t="s">
        <v>157</v>
      </c>
      <c r="B104" s="123"/>
      <c r="C104" s="123"/>
      <c r="D104" s="123"/>
      <c r="E104" s="124"/>
      <c r="F104" s="77"/>
      <c r="G104" s="77"/>
      <c r="H104" s="86"/>
    </row>
    <row r="105" spans="1:8" ht="12.75">
      <c r="A105" s="37" t="s">
        <v>158</v>
      </c>
      <c r="B105" s="27" t="s">
        <v>159</v>
      </c>
      <c r="C105" s="18">
        <v>11500</v>
      </c>
      <c r="D105" s="18">
        <f>1200+1800+100</f>
        <v>3100</v>
      </c>
      <c r="E105" s="19">
        <f>(D105+C105)</f>
        <v>14600</v>
      </c>
      <c r="F105" s="74">
        <f aca="true" t="shared" si="17" ref="F105:G116">C105/$F$8</f>
        <v>1.15</v>
      </c>
      <c r="G105" s="74">
        <f t="shared" si="17"/>
        <v>0.31</v>
      </c>
      <c r="H105" s="74">
        <f>(G105+F105)</f>
        <v>1.46</v>
      </c>
    </row>
    <row r="106" spans="1:8" ht="12.75">
      <c r="A106" s="98" t="s">
        <v>160</v>
      </c>
      <c r="B106" s="27" t="s">
        <v>161</v>
      </c>
      <c r="C106" s="18">
        <v>11100</v>
      </c>
      <c r="D106" s="18">
        <f>1200+900+100</f>
        <v>2200</v>
      </c>
      <c r="E106" s="19">
        <f aca="true" t="shared" si="18" ref="E106:E111">C106+D106</f>
        <v>13300</v>
      </c>
      <c r="F106" s="74">
        <f t="shared" si="17"/>
        <v>1.11</v>
      </c>
      <c r="G106" s="74">
        <f t="shared" si="17"/>
        <v>0.22</v>
      </c>
      <c r="H106" s="74">
        <f aca="true" t="shared" si="19" ref="H106:H111">F106+G106</f>
        <v>1.33</v>
      </c>
    </row>
    <row r="107" spans="1:8" ht="12.75">
      <c r="A107" s="98" t="s">
        <v>162</v>
      </c>
      <c r="B107" s="27" t="s">
        <v>163</v>
      </c>
      <c r="C107" s="18">
        <v>10700</v>
      </c>
      <c r="D107" s="18">
        <f>1200+1900+100</f>
        <v>3200</v>
      </c>
      <c r="E107" s="19">
        <f t="shared" si="18"/>
        <v>13900</v>
      </c>
      <c r="F107" s="74">
        <f t="shared" si="17"/>
        <v>1.07</v>
      </c>
      <c r="G107" s="74">
        <f t="shared" si="17"/>
        <v>0.32</v>
      </c>
      <c r="H107" s="74">
        <f t="shared" si="19"/>
        <v>1.3900000000000001</v>
      </c>
    </row>
    <row r="108" spans="1:8" ht="12.75">
      <c r="A108" s="98" t="s">
        <v>164</v>
      </c>
      <c r="B108" s="27" t="s">
        <v>165</v>
      </c>
      <c r="C108" s="18">
        <v>9600</v>
      </c>
      <c r="D108" s="18">
        <f>1200+1400+100</f>
        <v>2700</v>
      </c>
      <c r="E108" s="19">
        <f t="shared" si="18"/>
        <v>12300</v>
      </c>
      <c r="F108" s="74">
        <f t="shared" si="17"/>
        <v>0.96</v>
      </c>
      <c r="G108" s="74">
        <f t="shared" si="17"/>
        <v>0.27</v>
      </c>
      <c r="H108" s="74">
        <f t="shared" si="19"/>
        <v>1.23</v>
      </c>
    </row>
    <row r="109" spans="1:8" ht="12.75">
      <c r="A109" s="98" t="s">
        <v>166</v>
      </c>
      <c r="B109" s="27" t="s">
        <v>167</v>
      </c>
      <c r="C109" s="18">
        <v>9400</v>
      </c>
      <c r="D109" s="18">
        <f>1200+700+100</f>
        <v>2000</v>
      </c>
      <c r="E109" s="19">
        <f t="shared" si="18"/>
        <v>11400</v>
      </c>
      <c r="F109" s="74">
        <f t="shared" si="17"/>
        <v>0.94</v>
      </c>
      <c r="G109" s="74">
        <f t="shared" si="17"/>
        <v>0.2</v>
      </c>
      <c r="H109" s="74">
        <f t="shared" si="19"/>
        <v>1.14</v>
      </c>
    </row>
    <row r="110" spans="1:8" ht="12.75">
      <c r="A110" s="98" t="s">
        <v>168</v>
      </c>
      <c r="B110" s="27" t="s">
        <v>169</v>
      </c>
      <c r="C110" s="18">
        <v>11500</v>
      </c>
      <c r="D110" s="18">
        <f>1200+1300+100</f>
        <v>2600</v>
      </c>
      <c r="E110" s="19">
        <f t="shared" si="18"/>
        <v>14100</v>
      </c>
      <c r="F110" s="74">
        <f t="shared" si="17"/>
        <v>1.15</v>
      </c>
      <c r="G110" s="74">
        <f t="shared" si="17"/>
        <v>0.26</v>
      </c>
      <c r="H110" s="74">
        <f t="shared" si="19"/>
        <v>1.41</v>
      </c>
    </row>
    <row r="111" spans="1:8" ht="12.75">
      <c r="A111" s="98" t="s">
        <v>170</v>
      </c>
      <c r="B111" s="27" t="s">
        <v>171</v>
      </c>
      <c r="C111" s="18">
        <v>11500</v>
      </c>
      <c r="D111" s="18">
        <f>1200+1300+100</f>
        <v>2600</v>
      </c>
      <c r="E111" s="19">
        <f t="shared" si="18"/>
        <v>14100</v>
      </c>
      <c r="F111" s="74">
        <f t="shared" si="17"/>
        <v>1.15</v>
      </c>
      <c r="G111" s="74">
        <f t="shared" si="17"/>
        <v>0.26</v>
      </c>
      <c r="H111" s="74">
        <f t="shared" si="19"/>
        <v>1.41</v>
      </c>
    </row>
    <row r="112" spans="1:8" ht="12.75">
      <c r="A112" s="37" t="s">
        <v>172</v>
      </c>
      <c r="B112" s="27" t="s">
        <v>173</v>
      </c>
      <c r="C112" s="18">
        <v>10600</v>
      </c>
      <c r="D112" s="18">
        <v>14800</v>
      </c>
      <c r="E112" s="19">
        <f>(D112+C112)</f>
        <v>25400</v>
      </c>
      <c r="F112" s="74">
        <f t="shared" si="17"/>
        <v>1.06</v>
      </c>
      <c r="G112" s="74">
        <f t="shared" si="17"/>
        <v>1.48</v>
      </c>
      <c r="H112" s="74">
        <f>(G112+F112)</f>
        <v>2.54</v>
      </c>
    </row>
    <row r="113" spans="1:8" ht="12.75">
      <c r="A113" s="98" t="s">
        <v>174</v>
      </c>
      <c r="B113" s="27" t="s">
        <v>175</v>
      </c>
      <c r="C113" s="18">
        <v>11100</v>
      </c>
      <c r="D113" s="18">
        <v>3800</v>
      </c>
      <c r="E113" s="19">
        <f>(D113+C113)</f>
        <v>14900</v>
      </c>
      <c r="F113" s="74">
        <f t="shared" si="17"/>
        <v>1.11</v>
      </c>
      <c r="G113" s="74">
        <f t="shared" si="17"/>
        <v>0.38</v>
      </c>
      <c r="H113" s="74">
        <f>(G113+F113)</f>
        <v>1.4900000000000002</v>
      </c>
    </row>
    <row r="114" spans="1:8" ht="12.75">
      <c r="A114" s="37" t="s">
        <v>176</v>
      </c>
      <c r="B114" s="27" t="s">
        <v>177</v>
      </c>
      <c r="C114" s="18">
        <v>15200</v>
      </c>
      <c r="D114" s="18">
        <v>4100</v>
      </c>
      <c r="E114" s="19">
        <f>(D114+C114)</f>
        <v>19300</v>
      </c>
      <c r="F114" s="74">
        <f t="shared" si="17"/>
        <v>1.52</v>
      </c>
      <c r="G114" s="74">
        <f t="shared" si="17"/>
        <v>0.41</v>
      </c>
      <c r="H114" s="74">
        <f>(G114+F114)</f>
        <v>1.93</v>
      </c>
    </row>
    <row r="115" spans="1:8" ht="12.75">
      <c r="A115" s="37" t="s">
        <v>178</v>
      </c>
      <c r="B115" s="27" t="s">
        <v>179</v>
      </c>
      <c r="C115" s="18">
        <v>10600</v>
      </c>
      <c r="D115" s="18">
        <v>4400</v>
      </c>
      <c r="E115" s="19">
        <f>(D115+C115)</f>
        <v>15000</v>
      </c>
      <c r="F115" s="74">
        <f t="shared" si="17"/>
        <v>1.06</v>
      </c>
      <c r="G115" s="74">
        <f t="shared" si="17"/>
        <v>0.44</v>
      </c>
      <c r="H115" s="74">
        <f>(G115+F115)</f>
        <v>1.5</v>
      </c>
    </row>
    <row r="116" spans="1:8" ht="12.75">
      <c r="A116" s="98" t="s">
        <v>180</v>
      </c>
      <c r="B116" s="27" t="s">
        <v>181</v>
      </c>
      <c r="C116" s="18">
        <v>13300</v>
      </c>
      <c r="D116" s="18">
        <v>4000</v>
      </c>
      <c r="E116" s="19">
        <f>(D116+C116)</f>
        <v>17300</v>
      </c>
      <c r="F116" s="74">
        <f t="shared" si="17"/>
        <v>1.33</v>
      </c>
      <c r="G116" s="74">
        <f t="shared" si="17"/>
        <v>0.4</v>
      </c>
      <c r="H116" s="74">
        <f>(G116+F116)</f>
        <v>1.73</v>
      </c>
    </row>
    <row r="117" spans="1:8" ht="13.5">
      <c r="A117" s="122" t="s">
        <v>182</v>
      </c>
      <c r="B117" s="123"/>
      <c r="C117" s="123"/>
      <c r="D117" s="123"/>
      <c r="E117" s="124"/>
      <c r="F117" s="77"/>
      <c r="G117" s="77"/>
      <c r="H117" s="86"/>
    </row>
    <row r="118" spans="1:8" ht="12.75">
      <c r="A118" s="98" t="s">
        <v>183</v>
      </c>
      <c r="B118" s="27" t="s">
        <v>184</v>
      </c>
      <c r="C118" s="18">
        <v>15600</v>
      </c>
      <c r="D118" s="18">
        <f>1200+9600+22100+11100+11900</f>
        <v>55900</v>
      </c>
      <c r="E118" s="19">
        <f>(D118+C118)</f>
        <v>71500</v>
      </c>
      <c r="F118" s="74">
        <f>C118/$F$8</f>
        <v>1.56</v>
      </c>
      <c r="G118" s="74">
        <f>D118/$F$8</f>
        <v>5.59</v>
      </c>
      <c r="H118" s="74">
        <f>(G118+F118)</f>
        <v>7.15</v>
      </c>
    </row>
    <row r="119" spans="1:8" ht="13.5">
      <c r="A119" s="122" t="s">
        <v>185</v>
      </c>
      <c r="B119" s="123"/>
      <c r="C119" s="123"/>
      <c r="D119" s="123"/>
      <c r="E119" s="124"/>
      <c r="F119" s="77"/>
      <c r="G119" s="77"/>
      <c r="H119" s="86"/>
    </row>
    <row r="120" spans="1:8" ht="12.75">
      <c r="A120" s="98" t="s">
        <v>186</v>
      </c>
      <c r="B120" s="27" t="s">
        <v>187</v>
      </c>
      <c r="C120" s="18">
        <v>36600</v>
      </c>
      <c r="D120" s="18">
        <v>12000</v>
      </c>
      <c r="E120" s="19">
        <f>(D120+C120)</f>
        <v>48600</v>
      </c>
      <c r="F120" s="74">
        <f>C120/$F$8</f>
        <v>3.66</v>
      </c>
      <c r="G120" s="74">
        <f>D120/$F$8</f>
        <v>1.2</v>
      </c>
      <c r="H120" s="74">
        <f>(G120+F120)</f>
        <v>4.86</v>
      </c>
    </row>
    <row r="121" spans="1:8" ht="12.75">
      <c r="A121" s="98" t="s">
        <v>188</v>
      </c>
      <c r="B121" s="27" t="s">
        <v>189</v>
      </c>
      <c r="C121" s="18">
        <v>1400</v>
      </c>
      <c r="D121" s="18">
        <v>6000</v>
      </c>
      <c r="E121" s="19">
        <f>(D121+C121)</f>
        <v>7400</v>
      </c>
      <c r="F121" s="74">
        <f>C121/$F$8</f>
        <v>0.14</v>
      </c>
      <c r="G121" s="74">
        <f>D121/$F$8</f>
        <v>0.6</v>
      </c>
      <c r="H121" s="74">
        <f>(G121+F121)</f>
        <v>0.74</v>
      </c>
    </row>
    <row r="122" spans="1:9" ht="12.75">
      <c r="A122" s="96" t="s">
        <v>190</v>
      </c>
      <c r="B122" s="97"/>
      <c r="C122" s="34"/>
      <c r="D122" s="35"/>
      <c r="E122" s="36"/>
      <c r="F122" s="74">
        <f aca="true" t="shared" si="20" ref="F122:F137">C122/$F$8</f>
        <v>0</v>
      </c>
      <c r="G122" s="35"/>
      <c r="H122" s="88"/>
      <c r="I122" s="7"/>
    </row>
    <row r="123" spans="1:10" ht="12.75">
      <c r="A123" s="98" t="s">
        <v>191</v>
      </c>
      <c r="B123" s="27" t="s">
        <v>128</v>
      </c>
      <c r="C123" s="18">
        <v>110500</v>
      </c>
      <c r="D123" s="18"/>
      <c r="E123" s="19">
        <f aca="true" t="shared" si="21" ref="E123:E137">D123+C123</f>
        <v>110500</v>
      </c>
      <c r="F123" s="74">
        <f t="shared" si="20"/>
        <v>11.05</v>
      </c>
      <c r="G123" s="18"/>
      <c r="H123" s="74">
        <f aca="true" t="shared" si="22" ref="H123:H137">G123+F123</f>
        <v>11.05</v>
      </c>
      <c r="I123" s="7"/>
      <c r="J123" s="7"/>
    </row>
    <row r="124" spans="1:10" ht="12.75">
      <c r="A124" s="38" t="s">
        <v>192</v>
      </c>
      <c r="B124" s="27" t="s">
        <v>130</v>
      </c>
      <c r="C124" s="18">
        <v>119500</v>
      </c>
      <c r="D124" s="18"/>
      <c r="E124" s="19">
        <f t="shared" si="21"/>
        <v>119500</v>
      </c>
      <c r="F124" s="74">
        <f t="shared" si="20"/>
        <v>11.95</v>
      </c>
      <c r="G124" s="18"/>
      <c r="H124" s="74">
        <f t="shared" si="22"/>
        <v>11.95</v>
      </c>
      <c r="I124" s="7"/>
      <c r="J124" s="7"/>
    </row>
    <row r="125" spans="1:10" ht="12.75">
      <c r="A125" s="98" t="s">
        <v>193</v>
      </c>
      <c r="B125" s="27" t="s">
        <v>132</v>
      </c>
      <c r="C125" s="18">
        <v>31500</v>
      </c>
      <c r="D125" s="18"/>
      <c r="E125" s="19">
        <f t="shared" si="21"/>
        <v>31500</v>
      </c>
      <c r="F125" s="74">
        <f t="shared" si="20"/>
        <v>3.15</v>
      </c>
      <c r="G125" s="18"/>
      <c r="H125" s="74">
        <f t="shared" si="22"/>
        <v>3.15</v>
      </c>
      <c r="I125" s="7"/>
      <c r="J125" s="7"/>
    </row>
    <row r="126" spans="1:10" ht="12.75">
      <c r="A126" s="98" t="s">
        <v>194</v>
      </c>
      <c r="B126" s="27" t="s">
        <v>134</v>
      </c>
      <c r="C126" s="18">
        <v>117100</v>
      </c>
      <c r="D126" s="18"/>
      <c r="E126" s="19">
        <f t="shared" si="21"/>
        <v>117100</v>
      </c>
      <c r="F126" s="74">
        <f t="shared" si="20"/>
        <v>11.71</v>
      </c>
      <c r="G126" s="18"/>
      <c r="H126" s="74">
        <f t="shared" si="22"/>
        <v>11.71</v>
      </c>
      <c r="I126" s="7"/>
      <c r="J126" s="7"/>
    </row>
    <row r="127" spans="1:10" ht="12.75">
      <c r="A127" s="98" t="s">
        <v>195</v>
      </c>
      <c r="B127" s="27" t="s">
        <v>136</v>
      </c>
      <c r="C127" s="18">
        <v>32600</v>
      </c>
      <c r="D127" s="18"/>
      <c r="E127" s="19">
        <f t="shared" si="21"/>
        <v>32600</v>
      </c>
      <c r="F127" s="74">
        <f t="shared" si="20"/>
        <v>3.26</v>
      </c>
      <c r="G127" s="18"/>
      <c r="H127" s="74">
        <f t="shared" si="22"/>
        <v>3.26</v>
      </c>
      <c r="I127" s="7"/>
      <c r="J127" s="7"/>
    </row>
    <row r="128" spans="1:10" ht="12.75">
      <c r="A128" s="98" t="s">
        <v>196</v>
      </c>
      <c r="B128" s="27" t="s">
        <v>138</v>
      </c>
      <c r="C128" s="18">
        <v>69900</v>
      </c>
      <c r="D128" s="18"/>
      <c r="E128" s="19">
        <f t="shared" si="21"/>
        <v>69900</v>
      </c>
      <c r="F128" s="74">
        <f t="shared" si="20"/>
        <v>6.99</v>
      </c>
      <c r="G128" s="18"/>
      <c r="H128" s="74">
        <f t="shared" si="22"/>
        <v>6.99</v>
      </c>
      <c r="I128" s="7"/>
      <c r="J128" s="7"/>
    </row>
    <row r="129" spans="1:10" ht="12.75">
      <c r="A129" s="98" t="s">
        <v>197</v>
      </c>
      <c r="B129" s="27" t="s">
        <v>140</v>
      </c>
      <c r="C129" s="18">
        <v>137400</v>
      </c>
      <c r="D129" s="18"/>
      <c r="E129" s="19">
        <f t="shared" si="21"/>
        <v>137400</v>
      </c>
      <c r="F129" s="74">
        <f t="shared" si="20"/>
        <v>13.74</v>
      </c>
      <c r="G129" s="18"/>
      <c r="H129" s="74">
        <f t="shared" si="22"/>
        <v>13.74</v>
      </c>
      <c r="I129" s="7"/>
      <c r="J129" s="7"/>
    </row>
    <row r="130" spans="1:10" ht="12.75">
      <c r="A130" s="98" t="s">
        <v>198</v>
      </c>
      <c r="B130" s="27" t="s">
        <v>142</v>
      </c>
      <c r="C130" s="18">
        <v>92400</v>
      </c>
      <c r="D130" s="18"/>
      <c r="E130" s="19">
        <f t="shared" si="21"/>
        <v>92400</v>
      </c>
      <c r="F130" s="74">
        <f t="shared" si="20"/>
        <v>9.24</v>
      </c>
      <c r="G130" s="18"/>
      <c r="H130" s="74">
        <f t="shared" si="22"/>
        <v>9.24</v>
      </c>
      <c r="I130" s="7"/>
      <c r="J130" s="7"/>
    </row>
    <row r="131" spans="1:10" ht="12.75">
      <c r="A131" s="98" t="s">
        <v>199</v>
      </c>
      <c r="B131" s="27" t="s">
        <v>144</v>
      </c>
      <c r="C131" s="18">
        <v>192800</v>
      </c>
      <c r="D131" s="18"/>
      <c r="E131" s="19">
        <f t="shared" si="21"/>
        <v>192800</v>
      </c>
      <c r="F131" s="74">
        <f t="shared" si="20"/>
        <v>19.28</v>
      </c>
      <c r="G131" s="18"/>
      <c r="H131" s="74">
        <f t="shared" si="22"/>
        <v>19.28</v>
      </c>
      <c r="I131" s="7"/>
      <c r="J131" s="7"/>
    </row>
    <row r="132" spans="1:10" ht="12.75">
      <c r="A132" s="98" t="s">
        <v>200</v>
      </c>
      <c r="B132" s="27" t="s">
        <v>146</v>
      </c>
      <c r="C132" s="18">
        <v>81100</v>
      </c>
      <c r="D132" s="18"/>
      <c r="E132" s="19">
        <f t="shared" si="21"/>
        <v>81100</v>
      </c>
      <c r="F132" s="74">
        <f t="shared" si="20"/>
        <v>8.11</v>
      </c>
      <c r="G132" s="18"/>
      <c r="H132" s="74">
        <f t="shared" si="22"/>
        <v>8.11</v>
      </c>
      <c r="I132" s="7"/>
      <c r="J132" s="7"/>
    </row>
    <row r="133" spans="1:10" ht="12.75">
      <c r="A133" s="98" t="s">
        <v>201</v>
      </c>
      <c r="B133" s="27" t="s">
        <v>148</v>
      </c>
      <c r="C133" s="18">
        <v>63100</v>
      </c>
      <c r="D133" s="18"/>
      <c r="E133" s="19">
        <f t="shared" si="21"/>
        <v>63100</v>
      </c>
      <c r="F133" s="74">
        <f t="shared" si="20"/>
        <v>6.31</v>
      </c>
      <c r="G133" s="18"/>
      <c r="H133" s="74">
        <f t="shared" si="22"/>
        <v>6.31</v>
      </c>
      <c r="I133" s="7"/>
      <c r="J133" s="7"/>
    </row>
    <row r="134" spans="1:10" ht="15" customHeight="1">
      <c r="A134" s="98" t="s">
        <v>202</v>
      </c>
      <c r="B134" s="27" t="s">
        <v>150</v>
      </c>
      <c r="C134" s="18">
        <v>132900</v>
      </c>
      <c r="D134" s="18"/>
      <c r="E134" s="19">
        <f t="shared" si="21"/>
        <v>132900</v>
      </c>
      <c r="F134" s="74">
        <f t="shared" si="20"/>
        <v>13.29</v>
      </c>
      <c r="G134" s="18"/>
      <c r="H134" s="74">
        <f t="shared" si="22"/>
        <v>13.29</v>
      </c>
      <c r="I134" s="7"/>
      <c r="J134" s="7"/>
    </row>
    <row r="135" spans="1:10" ht="12.75">
      <c r="A135" s="98" t="s">
        <v>203</v>
      </c>
      <c r="B135" s="27" t="s">
        <v>152</v>
      </c>
      <c r="C135" s="18">
        <v>59600</v>
      </c>
      <c r="D135" s="18"/>
      <c r="E135" s="19">
        <f t="shared" si="21"/>
        <v>59600</v>
      </c>
      <c r="F135" s="74">
        <f t="shared" si="20"/>
        <v>5.96</v>
      </c>
      <c r="G135" s="18"/>
      <c r="H135" s="74">
        <f t="shared" si="22"/>
        <v>5.96</v>
      </c>
      <c r="I135" s="7"/>
      <c r="J135" s="7"/>
    </row>
    <row r="136" spans="1:10" ht="12.75">
      <c r="A136" s="98" t="s">
        <v>204</v>
      </c>
      <c r="B136" s="27" t="s">
        <v>154</v>
      </c>
      <c r="C136" s="18">
        <v>273900</v>
      </c>
      <c r="D136" s="18"/>
      <c r="E136" s="19">
        <f t="shared" si="21"/>
        <v>273900</v>
      </c>
      <c r="F136" s="74">
        <f t="shared" si="20"/>
        <v>27.39</v>
      </c>
      <c r="G136" s="18"/>
      <c r="H136" s="74">
        <f t="shared" si="22"/>
        <v>27.39</v>
      </c>
      <c r="I136" s="7"/>
      <c r="J136" s="7"/>
    </row>
    <row r="137" spans="1:9" ht="12.75">
      <c r="A137" s="39" t="s">
        <v>205</v>
      </c>
      <c r="B137" s="40" t="s">
        <v>156</v>
      </c>
      <c r="C137" s="41">
        <v>69900</v>
      </c>
      <c r="D137" s="41"/>
      <c r="E137" s="42">
        <f t="shared" si="21"/>
        <v>69900</v>
      </c>
      <c r="F137" s="74">
        <f t="shared" si="20"/>
        <v>6.99</v>
      </c>
      <c r="G137" s="18"/>
      <c r="H137" s="74">
        <f t="shared" si="22"/>
        <v>6.99</v>
      </c>
      <c r="I137" s="7"/>
    </row>
    <row r="138" spans="1:8" ht="13.5">
      <c r="A138" s="122" t="s">
        <v>157</v>
      </c>
      <c r="B138" s="123"/>
      <c r="C138" s="123"/>
      <c r="D138" s="123"/>
      <c r="E138" s="124"/>
      <c r="F138" s="74"/>
      <c r="G138" s="77"/>
      <c r="H138" s="89"/>
    </row>
    <row r="139" spans="1:8" ht="12.75">
      <c r="A139" s="98" t="s">
        <v>158</v>
      </c>
      <c r="B139" s="27" t="s">
        <v>159</v>
      </c>
      <c r="C139" s="18">
        <v>38800</v>
      </c>
      <c r="D139" s="18">
        <f>1200+1800+100</f>
        <v>3100</v>
      </c>
      <c r="E139" s="19">
        <f>(D139+C139)</f>
        <v>41900</v>
      </c>
      <c r="F139" s="74">
        <f aca="true" t="shared" si="23" ref="F139:G150">C139/$F$8</f>
        <v>3.88</v>
      </c>
      <c r="G139" s="74">
        <f t="shared" si="23"/>
        <v>0.31</v>
      </c>
      <c r="H139" s="74">
        <f>(G139+F139)</f>
        <v>4.1899999999999995</v>
      </c>
    </row>
    <row r="140" spans="1:8" ht="12.75">
      <c r="A140" s="98" t="s">
        <v>160</v>
      </c>
      <c r="B140" s="27" t="s">
        <v>161</v>
      </c>
      <c r="C140" s="18">
        <v>19500</v>
      </c>
      <c r="D140" s="18">
        <f>1200+900+100</f>
        <v>2200</v>
      </c>
      <c r="E140" s="19">
        <f aca="true" t="shared" si="24" ref="E140:E145">C140+D140</f>
        <v>21700</v>
      </c>
      <c r="F140" s="74">
        <f t="shared" si="23"/>
        <v>1.95</v>
      </c>
      <c r="G140" s="74">
        <f t="shared" si="23"/>
        <v>0.22</v>
      </c>
      <c r="H140" s="74">
        <f aca="true" t="shared" si="25" ref="H140:H145">F140+G140</f>
        <v>2.17</v>
      </c>
    </row>
    <row r="141" spans="1:8" ht="12.75">
      <c r="A141" s="43" t="s">
        <v>162</v>
      </c>
      <c r="B141" s="27" t="s">
        <v>163</v>
      </c>
      <c r="C141" s="18">
        <v>36200</v>
      </c>
      <c r="D141" s="18">
        <f>1200+1900+100</f>
        <v>3200</v>
      </c>
      <c r="E141" s="19">
        <f t="shared" si="24"/>
        <v>39400</v>
      </c>
      <c r="F141" s="74">
        <f t="shared" si="23"/>
        <v>3.62</v>
      </c>
      <c r="G141" s="74">
        <f t="shared" si="23"/>
        <v>0.32</v>
      </c>
      <c r="H141" s="74">
        <f t="shared" si="25"/>
        <v>3.94</v>
      </c>
    </row>
    <row r="142" spans="1:8" ht="12.75">
      <c r="A142" s="98" t="s">
        <v>164</v>
      </c>
      <c r="B142" s="27" t="s">
        <v>165</v>
      </c>
      <c r="C142" s="18">
        <v>33500</v>
      </c>
      <c r="D142" s="18">
        <f>1200+1400+100</f>
        <v>2700</v>
      </c>
      <c r="E142" s="19">
        <f t="shared" si="24"/>
        <v>36200</v>
      </c>
      <c r="F142" s="74">
        <f t="shared" si="23"/>
        <v>3.35</v>
      </c>
      <c r="G142" s="74">
        <f t="shared" si="23"/>
        <v>0.27</v>
      </c>
      <c r="H142" s="74">
        <f t="shared" si="25"/>
        <v>3.62</v>
      </c>
    </row>
    <row r="143" spans="1:8" ht="12.75">
      <c r="A143" s="98" t="s">
        <v>166</v>
      </c>
      <c r="B143" s="27" t="s">
        <v>167</v>
      </c>
      <c r="C143" s="18">
        <v>32100</v>
      </c>
      <c r="D143" s="18">
        <f>1200+700+100</f>
        <v>2000</v>
      </c>
      <c r="E143" s="19">
        <f t="shared" si="24"/>
        <v>34100</v>
      </c>
      <c r="F143" s="74">
        <f t="shared" si="23"/>
        <v>3.21</v>
      </c>
      <c r="G143" s="74">
        <f t="shared" si="23"/>
        <v>0.2</v>
      </c>
      <c r="H143" s="74">
        <f t="shared" si="25"/>
        <v>3.41</v>
      </c>
    </row>
    <row r="144" spans="1:8" ht="12.75">
      <c r="A144" s="43" t="s">
        <v>168</v>
      </c>
      <c r="B144" s="27" t="s">
        <v>169</v>
      </c>
      <c r="C144" s="18">
        <v>38800</v>
      </c>
      <c r="D144" s="18">
        <f>1200+1300+100</f>
        <v>2600</v>
      </c>
      <c r="E144" s="19">
        <f t="shared" si="24"/>
        <v>41400</v>
      </c>
      <c r="F144" s="74">
        <f t="shared" si="23"/>
        <v>3.88</v>
      </c>
      <c r="G144" s="74">
        <f t="shared" si="23"/>
        <v>0.26</v>
      </c>
      <c r="H144" s="74">
        <f t="shared" si="25"/>
        <v>4.14</v>
      </c>
    </row>
    <row r="145" spans="1:8" ht="12.75">
      <c r="A145" s="43" t="s">
        <v>170</v>
      </c>
      <c r="B145" s="27" t="s">
        <v>171</v>
      </c>
      <c r="C145" s="18">
        <v>38800</v>
      </c>
      <c r="D145" s="18">
        <f>1200+1300+100</f>
        <v>2600</v>
      </c>
      <c r="E145" s="19">
        <f t="shared" si="24"/>
        <v>41400</v>
      </c>
      <c r="F145" s="74">
        <f t="shared" si="23"/>
        <v>3.88</v>
      </c>
      <c r="G145" s="74">
        <f t="shared" si="23"/>
        <v>0.26</v>
      </c>
      <c r="H145" s="74">
        <f t="shared" si="25"/>
        <v>4.14</v>
      </c>
    </row>
    <row r="146" spans="1:8" s="69" customFormat="1" ht="12.75">
      <c r="A146" s="37" t="s">
        <v>172</v>
      </c>
      <c r="B146" s="27" t="s">
        <v>173</v>
      </c>
      <c r="C146" s="18">
        <v>40500</v>
      </c>
      <c r="D146" s="18">
        <v>14800</v>
      </c>
      <c r="E146" s="19">
        <f>(D146+C146)</f>
        <v>55300</v>
      </c>
      <c r="F146" s="74">
        <f t="shared" si="23"/>
        <v>4.05</v>
      </c>
      <c r="G146" s="74">
        <f t="shared" si="23"/>
        <v>1.48</v>
      </c>
      <c r="H146" s="74">
        <f>(G146+F146)</f>
        <v>5.529999999999999</v>
      </c>
    </row>
    <row r="147" spans="1:8" s="69" customFormat="1" ht="12.75">
      <c r="A147" s="98" t="s">
        <v>174</v>
      </c>
      <c r="B147" s="27" t="s">
        <v>175</v>
      </c>
      <c r="C147" s="18">
        <v>42600</v>
      </c>
      <c r="D147" s="18">
        <v>3800</v>
      </c>
      <c r="E147" s="19">
        <f>(D147+C147)</f>
        <v>46400</v>
      </c>
      <c r="F147" s="74">
        <f t="shared" si="23"/>
        <v>4.26</v>
      </c>
      <c r="G147" s="74">
        <f t="shared" si="23"/>
        <v>0.38</v>
      </c>
      <c r="H147" s="74">
        <f>(G147+F147)</f>
        <v>4.64</v>
      </c>
    </row>
    <row r="148" spans="1:8" s="69" customFormat="1" ht="12.75">
      <c r="A148" s="37" t="s">
        <v>176</v>
      </c>
      <c r="B148" s="27" t="s">
        <v>177</v>
      </c>
      <c r="C148" s="18">
        <v>58200</v>
      </c>
      <c r="D148" s="18">
        <v>4100</v>
      </c>
      <c r="E148" s="19">
        <f>(D148+C148)</f>
        <v>62300</v>
      </c>
      <c r="F148" s="74">
        <f t="shared" si="23"/>
        <v>5.82</v>
      </c>
      <c r="G148" s="74">
        <f t="shared" si="23"/>
        <v>0.41</v>
      </c>
      <c r="H148" s="74">
        <f>(G148+F148)</f>
        <v>6.23</v>
      </c>
    </row>
    <row r="149" spans="1:8" s="69" customFormat="1" ht="12.75">
      <c r="A149" s="37" t="s">
        <v>178</v>
      </c>
      <c r="B149" s="27" t="s">
        <v>179</v>
      </c>
      <c r="C149" s="18">
        <v>40500</v>
      </c>
      <c r="D149" s="18">
        <v>4400</v>
      </c>
      <c r="E149" s="19">
        <f>(D149+C149)</f>
        <v>44900</v>
      </c>
      <c r="F149" s="74">
        <f t="shared" si="23"/>
        <v>4.05</v>
      </c>
      <c r="G149" s="74">
        <f t="shared" si="23"/>
        <v>0.44</v>
      </c>
      <c r="H149" s="74">
        <f>(G149+F149)</f>
        <v>4.49</v>
      </c>
    </row>
    <row r="150" spans="1:8" s="69" customFormat="1" ht="12.75">
      <c r="A150" s="98" t="s">
        <v>180</v>
      </c>
      <c r="B150" s="27" t="s">
        <v>181</v>
      </c>
      <c r="C150" s="18">
        <v>51000</v>
      </c>
      <c r="D150" s="18">
        <v>4000</v>
      </c>
      <c r="E150" s="19">
        <f>(D150+C150)</f>
        <v>55000</v>
      </c>
      <c r="F150" s="74">
        <f t="shared" si="23"/>
        <v>5.1</v>
      </c>
      <c r="G150" s="74">
        <f t="shared" si="23"/>
        <v>0.4</v>
      </c>
      <c r="H150" s="74">
        <f>(G150+F150)</f>
        <v>5.5</v>
      </c>
    </row>
    <row r="151" spans="1:8" ht="13.5">
      <c r="A151" s="122" t="s">
        <v>206</v>
      </c>
      <c r="B151" s="123"/>
      <c r="C151" s="123"/>
      <c r="D151" s="123"/>
      <c r="E151" s="124"/>
      <c r="F151" s="74"/>
      <c r="G151" s="74"/>
      <c r="H151" s="89"/>
    </row>
    <row r="152" spans="1:8" ht="12.75">
      <c r="A152" s="98" t="s">
        <v>183</v>
      </c>
      <c r="B152" s="27" t="s">
        <v>184</v>
      </c>
      <c r="C152" s="18">
        <v>71500</v>
      </c>
      <c r="D152" s="18">
        <f>1200+9600+22100+11100+11900</f>
        <v>55900</v>
      </c>
      <c r="E152" s="19">
        <f>(D152+C152)</f>
        <v>127400</v>
      </c>
      <c r="F152" s="74">
        <f aca="true" t="shared" si="26" ref="F152:G155">C152/$F$8</f>
        <v>7.15</v>
      </c>
      <c r="G152" s="74">
        <f t="shared" si="26"/>
        <v>5.59</v>
      </c>
      <c r="H152" s="74">
        <f>(G152+F152)</f>
        <v>12.74</v>
      </c>
    </row>
    <row r="153" spans="1:8" ht="13.5">
      <c r="A153" s="122" t="s">
        <v>207</v>
      </c>
      <c r="B153" s="123"/>
      <c r="C153" s="123"/>
      <c r="D153" s="123"/>
      <c r="E153" s="124"/>
      <c r="F153" s="74">
        <f t="shared" si="26"/>
        <v>0</v>
      </c>
      <c r="G153" s="74">
        <f t="shared" si="26"/>
        <v>0</v>
      </c>
      <c r="H153" s="89"/>
    </row>
    <row r="154" spans="1:8" ht="12.75">
      <c r="A154" s="98" t="s">
        <v>186</v>
      </c>
      <c r="B154" s="27" t="s">
        <v>187</v>
      </c>
      <c r="C154" s="18">
        <v>142300</v>
      </c>
      <c r="D154" s="18">
        <f>1200+5400+5500+100</f>
        <v>12200</v>
      </c>
      <c r="E154" s="19">
        <f>(D154+C154)</f>
        <v>154500</v>
      </c>
      <c r="F154" s="74">
        <f t="shared" si="26"/>
        <v>14.23</v>
      </c>
      <c r="G154" s="74">
        <f t="shared" si="26"/>
        <v>1.22</v>
      </c>
      <c r="H154" s="74">
        <f>(G154+F154)</f>
        <v>15.450000000000001</v>
      </c>
    </row>
    <row r="155" spans="1:8" ht="12.75">
      <c r="A155" s="98" t="s">
        <v>188</v>
      </c>
      <c r="B155" s="27" t="s">
        <v>189</v>
      </c>
      <c r="C155" s="18">
        <v>5400</v>
      </c>
      <c r="D155" s="18">
        <v>6000</v>
      </c>
      <c r="E155" s="19">
        <f>(D155+C155)</f>
        <v>11400</v>
      </c>
      <c r="F155" s="74">
        <f t="shared" si="26"/>
        <v>0.54</v>
      </c>
      <c r="G155" s="74">
        <f t="shared" si="26"/>
        <v>0.6</v>
      </c>
      <c r="H155" s="74">
        <f>(G155+F155)</f>
        <v>1.1400000000000001</v>
      </c>
    </row>
    <row r="156" spans="1:42" ht="15">
      <c r="A156" s="28" t="s">
        <v>208</v>
      </c>
      <c r="B156" s="29"/>
      <c r="C156" s="30"/>
      <c r="D156" s="31"/>
      <c r="E156" s="32"/>
      <c r="F156" s="74"/>
      <c r="G156" s="31"/>
      <c r="H156" s="90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8" ht="25.5">
      <c r="A157" s="1" t="s">
        <v>209</v>
      </c>
      <c r="B157" s="2" t="s">
        <v>210</v>
      </c>
      <c r="C157" s="18">
        <v>13100</v>
      </c>
      <c r="D157" s="4" t="s">
        <v>78</v>
      </c>
      <c r="E157" s="5">
        <f>C157</f>
        <v>13100</v>
      </c>
      <c r="F157" s="74">
        <f>C157/$F$8</f>
        <v>1.31</v>
      </c>
      <c r="G157" s="4" t="s">
        <v>78</v>
      </c>
      <c r="H157" s="91">
        <f>F157</f>
        <v>1.31</v>
      </c>
    </row>
    <row r="158" spans="1:8" ht="41.25" customHeight="1">
      <c r="A158" s="1" t="s">
        <v>211</v>
      </c>
      <c r="B158" s="2" t="s">
        <v>212</v>
      </c>
      <c r="C158" s="18">
        <v>11600</v>
      </c>
      <c r="D158" s="4" t="s">
        <v>75</v>
      </c>
      <c r="E158" s="5">
        <f>C158</f>
        <v>11600</v>
      </c>
      <c r="F158" s="74">
        <f>C158/$F$8</f>
        <v>1.16</v>
      </c>
      <c r="G158" s="4" t="s">
        <v>75</v>
      </c>
      <c r="H158" s="91">
        <f>F158</f>
        <v>1.16</v>
      </c>
    </row>
    <row r="159" spans="1:8" ht="45.75" customHeight="1">
      <c r="A159" s="1" t="s">
        <v>213</v>
      </c>
      <c r="B159" s="2" t="s">
        <v>214</v>
      </c>
      <c r="C159" s="18">
        <v>11600</v>
      </c>
      <c r="D159" s="4" t="s">
        <v>75</v>
      </c>
      <c r="E159" s="5">
        <f>C159</f>
        <v>11600</v>
      </c>
      <c r="F159" s="74">
        <f>C159/$F$8</f>
        <v>1.16</v>
      </c>
      <c r="G159" s="4" t="s">
        <v>75</v>
      </c>
      <c r="H159" s="91">
        <f>F159</f>
        <v>1.16</v>
      </c>
    </row>
    <row r="160" spans="1:8" ht="45" customHeight="1">
      <c r="A160" s="1" t="s">
        <v>215</v>
      </c>
      <c r="B160" s="2" t="s">
        <v>216</v>
      </c>
      <c r="C160" s="18">
        <v>15500</v>
      </c>
      <c r="D160" s="4" t="s">
        <v>75</v>
      </c>
      <c r="E160" s="5">
        <f>C160</f>
        <v>15500</v>
      </c>
      <c r="F160" s="74">
        <f>C160/$F$8</f>
        <v>1.55</v>
      </c>
      <c r="G160" s="4" t="s">
        <v>75</v>
      </c>
      <c r="H160" s="91">
        <f>F160</f>
        <v>1.55</v>
      </c>
    </row>
    <row r="161" spans="1:8" ht="19.5" customHeight="1">
      <c r="A161" s="1" t="s">
        <v>217</v>
      </c>
      <c r="B161" s="2" t="s">
        <v>218</v>
      </c>
      <c r="C161" s="18">
        <v>23300</v>
      </c>
      <c r="D161" s="4" t="s">
        <v>75</v>
      </c>
      <c r="E161" s="5">
        <f>C161</f>
        <v>23300</v>
      </c>
      <c r="F161" s="74">
        <f>C161/$F$8</f>
        <v>2.33</v>
      </c>
      <c r="G161" s="4" t="s">
        <v>75</v>
      </c>
      <c r="H161" s="91">
        <f>F161</f>
        <v>2.33</v>
      </c>
    </row>
    <row r="162" spans="1:42" ht="12.75">
      <c r="A162" s="96" t="s">
        <v>190</v>
      </c>
      <c r="B162" s="97"/>
      <c r="C162" s="34"/>
      <c r="D162" s="35"/>
      <c r="E162" s="5"/>
      <c r="F162" s="74"/>
      <c r="G162" s="35"/>
      <c r="H162" s="9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8" ht="25.5">
      <c r="A163" s="1" t="s">
        <v>219</v>
      </c>
      <c r="B163" s="2" t="s">
        <v>210</v>
      </c>
      <c r="C163" s="18">
        <v>72700</v>
      </c>
      <c r="D163" s="4" t="s">
        <v>75</v>
      </c>
      <c r="E163" s="5">
        <f>C163</f>
        <v>72700</v>
      </c>
      <c r="F163" s="74">
        <f>C163/$F$8</f>
        <v>7.27</v>
      </c>
      <c r="G163" s="4" t="s">
        <v>75</v>
      </c>
      <c r="H163" s="91">
        <f>F163</f>
        <v>7.27</v>
      </c>
    </row>
    <row r="164" spans="1:8" ht="38.25">
      <c r="A164" s="1" t="s">
        <v>220</v>
      </c>
      <c r="B164" s="2" t="s">
        <v>212</v>
      </c>
      <c r="C164" s="18">
        <v>50800</v>
      </c>
      <c r="D164" s="4" t="s">
        <v>75</v>
      </c>
      <c r="E164" s="5">
        <f>C164</f>
        <v>50800</v>
      </c>
      <c r="F164" s="74">
        <f>C164/$F$8</f>
        <v>5.08</v>
      </c>
      <c r="G164" s="4" t="s">
        <v>75</v>
      </c>
      <c r="H164" s="91">
        <f>F164</f>
        <v>5.08</v>
      </c>
    </row>
    <row r="165" spans="1:8" ht="38.25">
      <c r="A165" s="1" t="s">
        <v>221</v>
      </c>
      <c r="B165" s="2" t="s">
        <v>214</v>
      </c>
      <c r="C165" s="18">
        <v>50800</v>
      </c>
      <c r="D165" s="4" t="s">
        <v>75</v>
      </c>
      <c r="E165" s="5">
        <f>C165</f>
        <v>50800</v>
      </c>
      <c r="F165" s="74">
        <f>C165/$F$8</f>
        <v>5.08</v>
      </c>
      <c r="G165" s="4" t="s">
        <v>75</v>
      </c>
      <c r="H165" s="91">
        <f>F165</f>
        <v>5.08</v>
      </c>
    </row>
    <row r="166" spans="1:8" ht="38.25">
      <c r="A166" s="1" t="s">
        <v>222</v>
      </c>
      <c r="B166" s="2" t="s">
        <v>216</v>
      </c>
      <c r="C166" s="18">
        <v>67750</v>
      </c>
      <c r="D166" s="4" t="s">
        <v>75</v>
      </c>
      <c r="E166" s="5">
        <f>C166</f>
        <v>67750</v>
      </c>
      <c r="F166" s="74">
        <f>C166/$F$8</f>
        <v>6.775</v>
      </c>
      <c r="G166" s="4" t="s">
        <v>75</v>
      </c>
      <c r="H166" s="91">
        <f>F166</f>
        <v>6.775</v>
      </c>
    </row>
    <row r="167" spans="1:8" ht="20.25" customHeight="1">
      <c r="A167" s="1" t="s">
        <v>223</v>
      </c>
      <c r="B167" s="2" t="s">
        <v>218</v>
      </c>
      <c r="C167" s="18">
        <v>101600</v>
      </c>
      <c r="D167" s="4" t="s">
        <v>75</v>
      </c>
      <c r="E167" s="5">
        <f>C167</f>
        <v>101600</v>
      </c>
      <c r="F167" s="74">
        <f>C167/$F$8</f>
        <v>10.16</v>
      </c>
      <c r="G167" s="4" t="s">
        <v>75</v>
      </c>
      <c r="H167" s="91">
        <f>F167</f>
        <v>10.16</v>
      </c>
    </row>
    <row r="168" spans="1:38" ht="15.75">
      <c r="A168" s="125" t="s">
        <v>224</v>
      </c>
      <c r="B168" s="126"/>
      <c r="C168" s="126"/>
      <c r="D168" s="126"/>
      <c r="E168" s="127"/>
      <c r="F168" s="74"/>
      <c r="G168" s="77"/>
      <c r="H168" s="8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12.75">
      <c r="A169" s="44" t="s">
        <v>225</v>
      </c>
      <c r="B169" s="27" t="s">
        <v>226</v>
      </c>
      <c r="C169" s="18">
        <v>25500</v>
      </c>
      <c r="D169" s="18" t="s">
        <v>75</v>
      </c>
      <c r="E169" s="19">
        <f>C169</f>
        <v>25500</v>
      </c>
      <c r="F169" s="74">
        <f aca="true" t="shared" si="27" ref="F169:F187">C169/$F$8</f>
        <v>2.55</v>
      </c>
      <c r="G169" s="18" t="s">
        <v>75</v>
      </c>
      <c r="H169" s="74">
        <f>F169</f>
        <v>2.55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5.5">
      <c r="A170" s="44" t="s">
        <v>227</v>
      </c>
      <c r="B170" s="27" t="s">
        <v>228</v>
      </c>
      <c r="C170" s="18">
        <v>17000</v>
      </c>
      <c r="D170" s="18" t="s">
        <v>75</v>
      </c>
      <c r="E170" s="19">
        <f>C170</f>
        <v>17000</v>
      </c>
      <c r="F170" s="74">
        <f t="shared" si="27"/>
        <v>1.7</v>
      </c>
      <c r="G170" s="18" t="s">
        <v>75</v>
      </c>
      <c r="H170" s="74">
        <f>F170</f>
        <v>1.7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12.75">
      <c r="A171" s="44" t="s">
        <v>229</v>
      </c>
      <c r="B171" s="27" t="s">
        <v>230</v>
      </c>
      <c r="C171" s="18">
        <v>17000</v>
      </c>
      <c r="D171" s="18">
        <v>4600</v>
      </c>
      <c r="E171" s="5">
        <f>(D171+C171)</f>
        <v>21600</v>
      </c>
      <c r="F171" s="74">
        <f t="shared" si="27"/>
        <v>1.7</v>
      </c>
      <c r="G171" s="74">
        <f>D171/$F$8</f>
        <v>0.46</v>
      </c>
      <c r="H171" s="91">
        <f>(G171+F171)</f>
        <v>2.16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12.75">
      <c r="A172" s="44" t="s">
        <v>231</v>
      </c>
      <c r="B172" s="27" t="s">
        <v>232</v>
      </c>
      <c r="C172" s="18">
        <v>17000</v>
      </c>
      <c r="D172" s="18">
        <v>100</v>
      </c>
      <c r="E172" s="5">
        <f>(D172+C172)</f>
        <v>17100</v>
      </c>
      <c r="F172" s="74">
        <f t="shared" si="27"/>
        <v>1.7</v>
      </c>
      <c r="G172" s="74">
        <f>D172/$F$8</f>
        <v>0.01</v>
      </c>
      <c r="H172" s="91">
        <f>(G172+F172)</f>
        <v>1.71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12.75">
      <c r="A173" s="44" t="s">
        <v>233</v>
      </c>
      <c r="B173" s="27" t="s">
        <v>234</v>
      </c>
      <c r="C173" s="18">
        <v>42600</v>
      </c>
      <c r="D173" s="18">
        <v>4700</v>
      </c>
      <c r="E173" s="5">
        <f>(D173+C173)</f>
        <v>47300</v>
      </c>
      <c r="F173" s="74">
        <f t="shared" si="27"/>
        <v>4.26</v>
      </c>
      <c r="G173" s="74">
        <f>D173/$F$8</f>
        <v>0.47</v>
      </c>
      <c r="H173" s="91">
        <f>(G173+F173)</f>
        <v>4.7299999999999995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12.75">
      <c r="A174" s="44" t="s">
        <v>235</v>
      </c>
      <c r="B174" s="27" t="s">
        <v>236</v>
      </c>
      <c r="C174" s="18">
        <v>42600</v>
      </c>
      <c r="D174" s="18">
        <v>4700</v>
      </c>
      <c r="E174" s="5">
        <f>(D174+C174)</f>
        <v>47300</v>
      </c>
      <c r="F174" s="74">
        <f t="shared" si="27"/>
        <v>4.26</v>
      </c>
      <c r="G174" s="74">
        <f>D174/$F$8</f>
        <v>0.47</v>
      </c>
      <c r="H174" s="91">
        <f>(G174+F174)</f>
        <v>4.7299999999999995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12.75">
      <c r="A175" s="44" t="s">
        <v>237</v>
      </c>
      <c r="B175" s="27" t="s">
        <v>238</v>
      </c>
      <c r="C175" s="18">
        <v>17000</v>
      </c>
      <c r="D175" s="18" t="s">
        <v>75</v>
      </c>
      <c r="E175" s="19">
        <f>C175</f>
        <v>17000</v>
      </c>
      <c r="F175" s="74">
        <f t="shared" si="27"/>
        <v>1.7</v>
      </c>
      <c r="G175" s="18" t="s">
        <v>75</v>
      </c>
      <c r="H175" s="74">
        <f>F175</f>
        <v>1.7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12.75">
      <c r="A176" s="44" t="s">
        <v>239</v>
      </c>
      <c r="B176" s="27" t="s">
        <v>240</v>
      </c>
      <c r="C176" s="18">
        <v>30700</v>
      </c>
      <c r="D176" s="18" t="s">
        <v>75</v>
      </c>
      <c r="E176" s="19">
        <f>C176</f>
        <v>30700</v>
      </c>
      <c r="F176" s="74">
        <f t="shared" si="27"/>
        <v>3.07</v>
      </c>
      <c r="G176" s="18" t="s">
        <v>75</v>
      </c>
      <c r="H176" s="74">
        <f>F176</f>
        <v>3.07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12.75">
      <c r="A177" s="44" t="s">
        <v>241</v>
      </c>
      <c r="B177" s="27" t="s">
        <v>242</v>
      </c>
      <c r="C177" s="18">
        <v>46000</v>
      </c>
      <c r="D177" s="14" t="s">
        <v>75</v>
      </c>
      <c r="E177" s="19">
        <f>C177</f>
        <v>46000</v>
      </c>
      <c r="F177" s="74">
        <f t="shared" si="27"/>
        <v>4.6</v>
      </c>
      <c r="G177" s="14" t="s">
        <v>75</v>
      </c>
      <c r="H177" s="74">
        <f>F177</f>
        <v>4.6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12.75">
      <c r="A178" s="138" t="s">
        <v>190</v>
      </c>
      <c r="B178" s="138"/>
      <c r="C178" s="138"/>
      <c r="D178" s="138"/>
      <c r="E178" s="45"/>
      <c r="F178" s="74">
        <f t="shared" si="27"/>
        <v>0</v>
      </c>
      <c r="G178" s="77"/>
      <c r="H178" s="92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12.75">
      <c r="A179" s="44" t="s">
        <v>243</v>
      </c>
      <c r="B179" s="27" t="s">
        <v>226</v>
      </c>
      <c r="C179" s="18">
        <v>121900</v>
      </c>
      <c r="D179" s="18" t="s">
        <v>78</v>
      </c>
      <c r="E179" s="19">
        <f>C179</f>
        <v>121900</v>
      </c>
      <c r="F179" s="74">
        <f t="shared" si="27"/>
        <v>12.19</v>
      </c>
      <c r="G179" s="18" t="s">
        <v>78</v>
      </c>
      <c r="H179" s="74">
        <f>F179</f>
        <v>12.19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5.5">
      <c r="A180" s="44" t="s">
        <v>244</v>
      </c>
      <c r="B180" s="27" t="s">
        <v>228</v>
      </c>
      <c r="C180" s="18">
        <v>81300</v>
      </c>
      <c r="D180" s="18" t="s">
        <v>75</v>
      </c>
      <c r="E180" s="19">
        <f>C180</f>
        <v>81300</v>
      </c>
      <c r="F180" s="74">
        <f t="shared" si="27"/>
        <v>8.13</v>
      </c>
      <c r="G180" s="18" t="s">
        <v>75</v>
      </c>
      <c r="H180" s="74">
        <f>F180</f>
        <v>8.13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12.75">
      <c r="A181" s="44" t="s">
        <v>245</v>
      </c>
      <c r="B181" s="27" t="s">
        <v>230</v>
      </c>
      <c r="C181" s="18">
        <v>81300</v>
      </c>
      <c r="D181" s="18">
        <f>D171</f>
        <v>4600</v>
      </c>
      <c r="E181" s="5">
        <f>(D181+C181)</f>
        <v>85900</v>
      </c>
      <c r="F181" s="74">
        <f t="shared" si="27"/>
        <v>8.13</v>
      </c>
      <c r="G181" s="74">
        <f>D181/$F$8</f>
        <v>0.46</v>
      </c>
      <c r="H181" s="91">
        <f>(G181+F181)</f>
        <v>8.590000000000002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12.75">
      <c r="A182" s="44" t="s">
        <v>246</v>
      </c>
      <c r="B182" s="27" t="s">
        <v>232</v>
      </c>
      <c r="C182" s="18">
        <v>81300</v>
      </c>
      <c r="D182" s="18">
        <f>D172</f>
        <v>100</v>
      </c>
      <c r="E182" s="5">
        <f>(D182+C182)</f>
        <v>81400</v>
      </c>
      <c r="F182" s="74">
        <f t="shared" si="27"/>
        <v>8.13</v>
      </c>
      <c r="G182" s="74">
        <f>D182/$F$8</f>
        <v>0.01</v>
      </c>
      <c r="H182" s="91">
        <f>(G182+F182)</f>
        <v>8.14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12.75">
      <c r="A183" s="44" t="s">
        <v>247</v>
      </c>
      <c r="B183" s="27" t="s">
        <v>234</v>
      </c>
      <c r="C183" s="18">
        <v>203100</v>
      </c>
      <c r="D183" s="18">
        <f>D173</f>
        <v>4700</v>
      </c>
      <c r="E183" s="5">
        <f>(D183+C183)</f>
        <v>207800</v>
      </c>
      <c r="F183" s="74">
        <f t="shared" si="27"/>
        <v>20.31</v>
      </c>
      <c r="G183" s="74">
        <f>D183/$F$8</f>
        <v>0.47</v>
      </c>
      <c r="H183" s="91">
        <f>(G183+F183)</f>
        <v>20.779999999999998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12.75">
      <c r="A184" s="44" t="s">
        <v>248</v>
      </c>
      <c r="B184" s="27" t="s">
        <v>236</v>
      </c>
      <c r="C184" s="18">
        <v>203100</v>
      </c>
      <c r="D184" s="18">
        <f>D174</f>
        <v>4700</v>
      </c>
      <c r="E184" s="5">
        <f>(D184+C184)</f>
        <v>207800</v>
      </c>
      <c r="F184" s="74">
        <f t="shared" si="27"/>
        <v>20.31</v>
      </c>
      <c r="G184" s="74">
        <f>D184/$F$8</f>
        <v>0.47</v>
      </c>
      <c r="H184" s="91">
        <f>(G184+F184)</f>
        <v>20.779999999999998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12.75">
      <c r="A185" s="44" t="s">
        <v>249</v>
      </c>
      <c r="B185" s="27" t="s">
        <v>238</v>
      </c>
      <c r="C185" s="18">
        <v>81300</v>
      </c>
      <c r="D185" s="18" t="str">
        <f>D175</f>
        <v>-</v>
      </c>
      <c r="E185" s="19">
        <f>C185</f>
        <v>81300</v>
      </c>
      <c r="F185" s="74">
        <f t="shared" si="27"/>
        <v>8.13</v>
      </c>
      <c r="G185" s="18" t="str">
        <f>G175</f>
        <v>-</v>
      </c>
      <c r="H185" s="74">
        <f>F185</f>
        <v>8.13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12.75">
      <c r="A186" s="44" t="s">
        <v>250</v>
      </c>
      <c r="B186" s="27" t="s">
        <v>240</v>
      </c>
      <c r="C186" s="18">
        <v>146300</v>
      </c>
      <c r="D186" s="18" t="s">
        <v>75</v>
      </c>
      <c r="E186" s="19">
        <f>C186</f>
        <v>146300</v>
      </c>
      <c r="F186" s="74">
        <f t="shared" si="27"/>
        <v>14.63</v>
      </c>
      <c r="G186" s="18" t="s">
        <v>75</v>
      </c>
      <c r="H186" s="74">
        <f>F186</f>
        <v>14.63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12.75">
      <c r="A187" s="44" t="s">
        <v>251</v>
      </c>
      <c r="B187" s="27" t="s">
        <v>242</v>
      </c>
      <c r="C187" s="18">
        <v>219400</v>
      </c>
      <c r="D187" s="14" t="s">
        <v>75</v>
      </c>
      <c r="E187" s="19">
        <f>C187</f>
        <v>219400</v>
      </c>
      <c r="F187" s="74">
        <f t="shared" si="27"/>
        <v>21.94</v>
      </c>
      <c r="G187" s="14" t="s">
        <v>75</v>
      </c>
      <c r="H187" s="74">
        <f>F187</f>
        <v>21.94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8" ht="15.75">
      <c r="A188" s="128" t="s">
        <v>252</v>
      </c>
      <c r="B188" s="129"/>
      <c r="C188" s="129"/>
      <c r="D188" s="129"/>
      <c r="E188" s="129"/>
      <c r="F188" s="74"/>
      <c r="G188" s="77"/>
      <c r="H188" s="89"/>
    </row>
    <row r="189" spans="1:8" ht="12.75">
      <c r="A189" s="61" t="s">
        <v>253</v>
      </c>
      <c r="B189" s="62" t="s">
        <v>254</v>
      </c>
      <c r="C189" s="63"/>
      <c r="D189" s="63"/>
      <c r="E189" s="64"/>
      <c r="F189" s="74"/>
      <c r="G189" s="63"/>
      <c r="H189" s="93"/>
    </row>
    <row r="190" spans="1:8" ht="12.75">
      <c r="A190" s="44" t="s">
        <v>255</v>
      </c>
      <c r="B190" s="27" t="s">
        <v>256</v>
      </c>
      <c r="C190" s="18">
        <v>7400</v>
      </c>
      <c r="D190" s="18">
        <v>2600</v>
      </c>
      <c r="E190" s="19">
        <f>C190+D190</f>
        <v>10000</v>
      </c>
      <c r="F190" s="74">
        <f aca="true" t="shared" si="28" ref="F190:G216">C190/$F$8</f>
        <v>0.74</v>
      </c>
      <c r="G190" s="74">
        <f t="shared" si="28"/>
        <v>0.26</v>
      </c>
      <c r="H190" s="74">
        <f>F190+G190</f>
        <v>1</v>
      </c>
    </row>
    <row r="191" spans="1:9" ht="12.75">
      <c r="A191" s="44" t="s">
        <v>257</v>
      </c>
      <c r="B191" s="27" t="s">
        <v>258</v>
      </c>
      <c r="C191" s="18">
        <v>9900</v>
      </c>
      <c r="D191" s="18">
        <v>700</v>
      </c>
      <c r="E191" s="19">
        <f>C191+D191</f>
        <v>10600</v>
      </c>
      <c r="F191" s="74">
        <f t="shared" si="28"/>
        <v>0.99</v>
      </c>
      <c r="G191" s="74">
        <f t="shared" si="28"/>
        <v>0.07</v>
      </c>
      <c r="H191" s="74">
        <f>F191+G191</f>
        <v>1.06</v>
      </c>
      <c r="I191" s="6" t="s">
        <v>72</v>
      </c>
    </row>
    <row r="192" spans="1:8" ht="12.75">
      <c r="A192" s="44" t="s">
        <v>259</v>
      </c>
      <c r="B192" s="27" t="s">
        <v>260</v>
      </c>
      <c r="C192" s="18">
        <v>5000</v>
      </c>
      <c r="D192" s="18">
        <v>900</v>
      </c>
      <c r="E192" s="19">
        <f>C192+D192</f>
        <v>5900</v>
      </c>
      <c r="F192" s="74">
        <f t="shared" si="28"/>
        <v>0.5</v>
      </c>
      <c r="G192" s="74">
        <f t="shared" si="28"/>
        <v>0.09</v>
      </c>
      <c r="H192" s="74">
        <f>F192+G192</f>
        <v>0.59</v>
      </c>
    </row>
    <row r="193" spans="1:8" ht="12.75">
      <c r="A193" s="44" t="s">
        <v>261</v>
      </c>
      <c r="B193" s="27" t="s">
        <v>262</v>
      </c>
      <c r="C193" s="18">
        <v>5000</v>
      </c>
      <c r="D193" s="18">
        <v>800</v>
      </c>
      <c r="E193" s="19">
        <f>C193+D193</f>
        <v>5800</v>
      </c>
      <c r="F193" s="74">
        <f t="shared" si="28"/>
        <v>0.5</v>
      </c>
      <c r="G193" s="74">
        <f t="shared" si="28"/>
        <v>0.08</v>
      </c>
      <c r="H193" s="74">
        <f>F193+G193</f>
        <v>0.58</v>
      </c>
    </row>
    <row r="194" spans="1:9" ht="12.75">
      <c r="A194" s="44" t="s">
        <v>263</v>
      </c>
      <c r="B194" s="27" t="s">
        <v>264</v>
      </c>
      <c r="C194" s="18">
        <v>19000</v>
      </c>
      <c r="D194" s="18">
        <v>300</v>
      </c>
      <c r="E194" s="19">
        <f>C194+D194</f>
        <v>19300</v>
      </c>
      <c r="F194" s="74">
        <f t="shared" si="28"/>
        <v>1.9</v>
      </c>
      <c r="G194" s="74">
        <f t="shared" si="28"/>
        <v>0.03</v>
      </c>
      <c r="H194" s="74">
        <f>F194+G194</f>
        <v>1.93</v>
      </c>
      <c r="I194" s="7"/>
    </row>
    <row r="195" spans="1:8" ht="12.75">
      <c r="A195" s="61" t="s">
        <v>265</v>
      </c>
      <c r="B195" s="62" t="s">
        <v>266</v>
      </c>
      <c r="C195" s="63"/>
      <c r="D195" s="63"/>
      <c r="E195" s="19"/>
      <c r="F195" s="74">
        <f t="shared" si="28"/>
        <v>0</v>
      </c>
      <c r="G195" s="74">
        <f t="shared" si="28"/>
        <v>0</v>
      </c>
      <c r="H195" s="74"/>
    </row>
    <row r="196" spans="1:8" ht="12.75">
      <c r="A196" s="44" t="s">
        <v>267</v>
      </c>
      <c r="B196" s="27" t="s">
        <v>268</v>
      </c>
      <c r="C196" s="18">
        <v>5000</v>
      </c>
      <c r="D196" s="18">
        <v>900</v>
      </c>
      <c r="E196" s="19">
        <f>C196+D196</f>
        <v>5900</v>
      </c>
      <c r="F196" s="74">
        <f t="shared" si="28"/>
        <v>0.5</v>
      </c>
      <c r="G196" s="74">
        <f t="shared" si="28"/>
        <v>0.09</v>
      </c>
      <c r="H196" s="74">
        <f>F196+G196</f>
        <v>0.59</v>
      </c>
    </row>
    <row r="197" spans="1:8" ht="17.25" customHeight="1">
      <c r="A197" s="44" t="s">
        <v>269</v>
      </c>
      <c r="B197" s="27" t="s">
        <v>270</v>
      </c>
      <c r="C197" s="18">
        <v>5000</v>
      </c>
      <c r="D197" s="18">
        <v>900</v>
      </c>
      <c r="E197" s="19">
        <f>C197+D197</f>
        <v>5900</v>
      </c>
      <c r="F197" s="74">
        <f t="shared" si="28"/>
        <v>0.5</v>
      </c>
      <c r="G197" s="74">
        <f t="shared" si="28"/>
        <v>0.09</v>
      </c>
      <c r="H197" s="74">
        <f>F197+G197</f>
        <v>0.59</v>
      </c>
    </row>
    <row r="198" spans="1:8" ht="12.75">
      <c r="A198" s="44" t="s">
        <v>271</v>
      </c>
      <c r="B198" s="27" t="s">
        <v>272</v>
      </c>
      <c r="C198" s="18">
        <v>5000</v>
      </c>
      <c r="D198" s="18">
        <v>800</v>
      </c>
      <c r="E198" s="19">
        <f>C198+D198</f>
        <v>5800</v>
      </c>
      <c r="F198" s="74">
        <f t="shared" si="28"/>
        <v>0.5</v>
      </c>
      <c r="G198" s="74">
        <f t="shared" si="28"/>
        <v>0.08</v>
      </c>
      <c r="H198" s="74">
        <f>F198+G198</f>
        <v>0.58</v>
      </c>
    </row>
    <row r="199" spans="1:8" ht="12.75">
      <c r="A199" s="61" t="s">
        <v>273</v>
      </c>
      <c r="B199" s="62" t="s">
        <v>274</v>
      </c>
      <c r="C199" s="18"/>
      <c r="D199" s="18"/>
      <c r="E199" s="19"/>
      <c r="F199" s="74">
        <f t="shared" si="28"/>
        <v>0</v>
      </c>
      <c r="G199" s="74">
        <f t="shared" si="28"/>
        <v>0</v>
      </c>
      <c r="H199" s="74"/>
    </row>
    <row r="200" spans="1:8" ht="12.75">
      <c r="A200" s="44" t="s">
        <v>275</v>
      </c>
      <c r="B200" s="27" t="s">
        <v>276</v>
      </c>
      <c r="C200" s="18">
        <v>9900</v>
      </c>
      <c r="D200" s="18">
        <v>6200</v>
      </c>
      <c r="E200" s="19">
        <f>C200+D200</f>
        <v>16100</v>
      </c>
      <c r="F200" s="74">
        <f t="shared" si="28"/>
        <v>0.99</v>
      </c>
      <c r="G200" s="74">
        <f t="shared" si="28"/>
        <v>0.62</v>
      </c>
      <c r="H200" s="74">
        <f>F200+G200</f>
        <v>1.6099999999999999</v>
      </c>
    </row>
    <row r="201" spans="1:8" ht="13.5" customHeight="1">
      <c r="A201" s="44" t="s">
        <v>277</v>
      </c>
      <c r="B201" s="27" t="s">
        <v>278</v>
      </c>
      <c r="C201" s="18">
        <v>9900</v>
      </c>
      <c r="D201" s="18">
        <v>1000</v>
      </c>
      <c r="E201" s="19">
        <f>C201+D201</f>
        <v>10900</v>
      </c>
      <c r="F201" s="74">
        <f t="shared" si="28"/>
        <v>0.99</v>
      </c>
      <c r="G201" s="74">
        <f t="shared" si="28"/>
        <v>0.1</v>
      </c>
      <c r="H201" s="74">
        <f>F201+G201</f>
        <v>1.09</v>
      </c>
    </row>
    <row r="202" spans="1:8" ht="12.75">
      <c r="A202" s="61" t="s">
        <v>279</v>
      </c>
      <c r="B202" s="62" t="s">
        <v>280</v>
      </c>
      <c r="C202" s="18"/>
      <c r="D202" s="18"/>
      <c r="E202" s="19"/>
      <c r="F202" s="74">
        <f t="shared" si="28"/>
        <v>0</v>
      </c>
      <c r="G202" s="74">
        <f t="shared" si="28"/>
        <v>0</v>
      </c>
      <c r="H202" s="74"/>
    </row>
    <row r="203" spans="1:8" ht="12.75">
      <c r="A203" s="44" t="s">
        <v>281</v>
      </c>
      <c r="B203" s="27" t="s">
        <v>282</v>
      </c>
      <c r="C203" s="18">
        <v>5000</v>
      </c>
      <c r="D203" s="18">
        <v>2300</v>
      </c>
      <c r="E203" s="19">
        <f>C203+D203</f>
        <v>7300</v>
      </c>
      <c r="F203" s="74">
        <f t="shared" si="28"/>
        <v>0.5</v>
      </c>
      <c r="G203" s="74">
        <f t="shared" si="28"/>
        <v>0.23</v>
      </c>
      <c r="H203" s="74">
        <f>F203+G203</f>
        <v>0.73</v>
      </c>
    </row>
    <row r="204" spans="1:8" ht="12.75">
      <c r="A204" s="44" t="s">
        <v>283</v>
      </c>
      <c r="B204" s="27" t="s">
        <v>284</v>
      </c>
      <c r="C204" s="18">
        <v>8700</v>
      </c>
      <c r="D204" s="18">
        <v>600</v>
      </c>
      <c r="E204" s="19">
        <f>C204+D204</f>
        <v>9300</v>
      </c>
      <c r="F204" s="74">
        <f t="shared" si="28"/>
        <v>0.87</v>
      </c>
      <c r="G204" s="74">
        <v>0.05</v>
      </c>
      <c r="H204" s="74">
        <f>F204+G204</f>
        <v>0.92</v>
      </c>
    </row>
    <row r="205" spans="1:8" ht="16.5" customHeight="1">
      <c r="A205" s="44" t="s">
        <v>285</v>
      </c>
      <c r="B205" s="27" t="s">
        <v>286</v>
      </c>
      <c r="C205" s="18">
        <v>17200</v>
      </c>
      <c r="D205" s="18">
        <v>600</v>
      </c>
      <c r="E205" s="19">
        <f>C205+D205</f>
        <v>17800</v>
      </c>
      <c r="F205" s="74">
        <f t="shared" si="28"/>
        <v>1.72</v>
      </c>
      <c r="G205" s="74">
        <v>0.01</v>
      </c>
      <c r="H205" s="74">
        <f>F205+G205</f>
        <v>1.73</v>
      </c>
    </row>
    <row r="206" spans="1:8" ht="12.75">
      <c r="A206" s="61" t="s">
        <v>287</v>
      </c>
      <c r="B206" s="62" t="s">
        <v>288</v>
      </c>
      <c r="C206" s="18"/>
      <c r="D206" s="18"/>
      <c r="E206" s="19"/>
      <c r="F206" s="74">
        <f t="shared" si="28"/>
        <v>0</v>
      </c>
      <c r="G206" s="74">
        <f t="shared" si="28"/>
        <v>0</v>
      </c>
      <c r="H206" s="74"/>
    </row>
    <row r="207" spans="1:8" ht="12.75">
      <c r="A207" s="44" t="s">
        <v>289</v>
      </c>
      <c r="B207" s="27" t="s">
        <v>290</v>
      </c>
      <c r="C207" s="18">
        <v>36000</v>
      </c>
      <c r="D207" s="18">
        <v>1200</v>
      </c>
      <c r="E207" s="19">
        <f>C207+D207</f>
        <v>37200</v>
      </c>
      <c r="F207" s="74">
        <f t="shared" si="28"/>
        <v>3.6</v>
      </c>
      <c r="G207" s="74">
        <v>0.3</v>
      </c>
      <c r="H207" s="74">
        <f>F207+G207</f>
        <v>3.9</v>
      </c>
    </row>
    <row r="208" spans="1:8" ht="12.75">
      <c r="A208" s="44" t="s">
        <v>291</v>
      </c>
      <c r="B208" s="27" t="s">
        <v>292</v>
      </c>
      <c r="C208" s="18">
        <v>9600</v>
      </c>
      <c r="D208" s="18">
        <v>700</v>
      </c>
      <c r="E208" s="19">
        <f>C208+D208</f>
        <v>10300</v>
      </c>
      <c r="F208" s="74">
        <f t="shared" si="28"/>
        <v>0.96</v>
      </c>
      <c r="G208" s="74">
        <v>0.03</v>
      </c>
      <c r="H208" s="74">
        <f>F208+G208</f>
        <v>0.99</v>
      </c>
    </row>
    <row r="209" spans="1:8" ht="12.75">
      <c r="A209" s="44" t="s">
        <v>293</v>
      </c>
      <c r="B209" s="27" t="s">
        <v>294</v>
      </c>
      <c r="C209" s="18">
        <v>13900</v>
      </c>
      <c r="D209" s="18">
        <v>700</v>
      </c>
      <c r="E209" s="19">
        <f>C209+D209</f>
        <v>14600</v>
      </c>
      <c r="F209" s="74">
        <f t="shared" si="28"/>
        <v>1.39</v>
      </c>
      <c r="G209" s="74">
        <v>0.3</v>
      </c>
      <c r="H209" s="74">
        <f>F209+G209</f>
        <v>1.69</v>
      </c>
    </row>
    <row r="210" spans="1:8" ht="12.75">
      <c r="A210" s="61" t="s">
        <v>295</v>
      </c>
      <c r="B210" s="62" t="s">
        <v>296</v>
      </c>
      <c r="C210" s="18"/>
      <c r="D210" s="18"/>
      <c r="E210" s="19"/>
      <c r="F210" s="74"/>
      <c r="G210" s="74"/>
      <c r="H210" s="74"/>
    </row>
    <row r="211" spans="1:8" ht="12.75">
      <c r="A211" s="44" t="s">
        <v>297</v>
      </c>
      <c r="B211" s="27" t="s">
        <v>298</v>
      </c>
      <c r="C211" s="18">
        <v>18600</v>
      </c>
      <c r="D211" s="18">
        <v>16200</v>
      </c>
      <c r="E211" s="19">
        <f>C211+D211</f>
        <v>34800</v>
      </c>
      <c r="F211" s="74">
        <f t="shared" si="28"/>
        <v>1.86</v>
      </c>
      <c r="G211" s="74">
        <f t="shared" si="28"/>
        <v>1.62</v>
      </c>
      <c r="H211" s="74">
        <f>F211+G211</f>
        <v>3.4800000000000004</v>
      </c>
    </row>
    <row r="212" spans="1:8" ht="12.75">
      <c r="A212" s="61" t="s">
        <v>299</v>
      </c>
      <c r="B212" s="62" t="s">
        <v>300</v>
      </c>
      <c r="C212" s="18"/>
      <c r="D212" s="18"/>
      <c r="E212" s="19"/>
      <c r="F212" s="74">
        <f t="shared" si="28"/>
        <v>0</v>
      </c>
      <c r="G212" s="74">
        <f t="shared" si="28"/>
        <v>0</v>
      </c>
      <c r="H212" s="74"/>
    </row>
    <row r="213" spans="1:8" ht="12.75">
      <c r="A213" s="44" t="s">
        <v>301</v>
      </c>
      <c r="B213" s="68" t="s">
        <v>302</v>
      </c>
      <c r="C213" s="18">
        <v>16300</v>
      </c>
      <c r="D213" s="18"/>
      <c r="E213" s="19">
        <f>C213+D213</f>
        <v>16300</v>
      </c>
      <c r="F213" s="74">
        <f t="shared" si="28"/>
        <v>1.63</v>
      </c>
      <c r="G213" s="74">
        <f t="shared" si="28"/>
        <v>0</v>
      </c>
      <c r="H213" s="74">
        <f>F213+G213</f>
        <v>1.63</v>
      </c>
    </row>
    <row r="214" spans="1:8" ht="12.75">
      <c r="A214" s="44" t="s">
        <v>303</v>
      </c>
      <c r="B214" s="68" t="s">
        <v>304</v>
      </c>
      <c r="C214" s="18">
        <v>16200</v>
      </c>
      <c r="D214" s="18"/>
      <c r="E214" s="19">
        <f>C214</f>
        <v>16200</v>
      </c>
      <c r="F214" s="74">
        <f t="shared" si="28"/>
        <v>1.62</v>
      </c>
      <c r="G214" s="74">
        <f t="shared" si="28"/>
        <v>0</v>
      </c>
      <c r="H214" s="74">
        <f>F214</f>
        <v>1.62</v>
      </c>
    </row>
    <row r="215" spans="1:8" ht="12.75">
      <c r="A215" s="44" t="s">
        <v>301</v>
      </c>
      <c r="B215" s="68" t="s">
        <v>305</v>
      </c>
      <c r="C215" s="18">
        <v>21600</v>
      </c>
      <c r="D215" s="18"/>
      <c r="E215" s="19">
        <f>C215+D215</f>
        <v>21600</v>
      </c>
      <c r="F215" s="74">
        <f t="shared" si="28"/>
        <v>2.16</v>
      </c>
      <c r="G215" s="74">
        <f t="shared" si="28"/>
        <v>0</v>
      </c>
      <c r="H215" s="74">
        <f>F215+G215</f>
        <v>2.16</v>
      </c>
    </row>
    <row r="216" spans="1:8" ht="12.75">
      <c r="A216" s="44" t="s">
        <v>303</v>
      </c>
      <c r="B216" s="68" t="s">
        <v>306</v>
      </c>
      <c r="C216" s="18">
        <v>21700</v>
      </c>
      <c r="D216" s="18"/>
      <c r="E216" s="19">
        <f>C216+D216</f>
        <v>21700</v>
      </c>
      <c r="F216" s="74">
        <f t="shared" si="28"/>
        <v>2.17</v>
      </c>
      <c r="G216" s="74">
        <f t="shared" si="28"/>
        <v>0</v>
      </c>
      <c r="H216" s="74">
        <f>F216+G216</f>
        <v>2.17</v>
      </c>
    </row>
    <row r="217" spans="1:9" ht="12.75">
      <c r="A217" s="100" t="s">
        <v>307</v>
      </c>
      <c r="B217" s="101"/>
      <c r="C217" s="101"/>
      <c r="D217" s="101"/>
      <c r="E217" s="102"/>
      <c r="F217" s="74"/>
      <c r="G217" s="74"/>
      <c r="H217" s="89"/>
      <c r="I217" s="7"/>
    </row>
    <row r="218" spans="1:9" ht="12.75">
      <c r="A218" s="61" t="s">
        <v>253</v>
      </c>
      <c r="B218" s="62" t="s">
        <v>254</v>
      </c>
      <c r="C218" s="63"/>
      <c r="D218" s="63"/>
      <c r="E218" s="64"/>
      <c r="F218" s="74"/>
      <c r="G218" s="74"/>
      <c r="H218" s="93"/>
      <c r="I218" s="7"/>
    </row>
    <row r="219" spans="1:9" ht="12.75">
      <c r="A219" s="44" t="s">
        <v>255</v>
      </c>
      <c r="B219" s="27" t="s">
        <v>256</v>
      </c>
      <c r="C219" s="18">
        <v>42100</v>
      </c>
      <c r="D219" s="18">
        <f>D190</f>
        <v>2600</v>
      </c>
      <c r="E219" s="19">
        <f>C219+D219</f>
        <v>44700</v>
      </c>
      <c r="F219" s="74">
        <f aca="true" t="shared" si="29" ref="F219:G227">C219/$F$8</f>
        <v>4.21</v>
      </c>
      <c r="G219" s="74">
        <f t="shared" si="29"/>
        <v>0.26</v>
      </c>
      <c r="H219" s="74">
        <f>F219+G219</f>
        <v>4.47</v>
      </c>
      <c r="I219" s="7"/>
    </row>
    <row r="220" spans="1:9" ht="12.75">
      <c r="A220" s="44" t="s">
        <v>257</v>
      </c>
      <c r="B220" s="27" t="s">
        <v>258</v>
      </c>
      <c r="C220" s="18">
        <v>56200</v>
      </c>
      <c r="D220" s="18">
        <f>D191</f>
        <v>700</v>
      </c>
      <c r="E220" s="19">
        <f>C220+D220</f>
        <v>56900</v>
      </c>
      <c r="F220" s="74">
        <f t="shared" si="29"/>
        <v>5.62</v>
      </c>
      <c r="G220" s="74">
        <f t="shared" si="29"/>
        <v>0.07</v>
      </c>
      <c r="H220" s="74">
        <f>F220+G220</f>
        <v>5.69</v>
      </c>
      <c r="I220" s="7"/>
    </row>
    <row r="221" spans="1:9" ht="12.75">
      <c r="A221" s="44" t="s">
        <v>259</v>
      </c>
      <c r="B221" s="27" t="s">
        <v>260</v>
      </c>
      <c r="C221" s="18">
        <v>28100</v>
      </c>
      <c r="D221" s="18">
        <f>D192</f>
        <v>900</v>
      </c>
      <c r="E221" s="19">
        <f>C221+D221</f>
        <v>29000</v>
      </c>
      <c r="F221" s="74">
        <f t="shared" si="29"/>
        <v>2.81</v>
      </c>
      <c r="G221" s="74">
        <f t="shared" si="29"/>
        <v>0.09</v>
      </c>
      <c r="H221" s="74">
        <f>F221+G221</f>
        <v>2.9</v>
      </c>
      <c r="I221" s="7"/>
    </row>
    <row r="222" spans="1:9" ht="12.75">
      <c r="A222" s="44" t="s">
        <v>261</v>
      </c>
      <c r="B222" s="27" t="s">
        <v>262</v>
      </c>
      <c r="C222" s="18">
        <v>28100</v>
      </c>
      <c r="D222" s="18">
        <f>D193</f>
        <v>800</v>
      </c>
      <c r="E222" s="19">
        <f>C222+D222</f>
        <v>28900</v>
      </c>
      <c r="F222" s="74">
        <f t="shared" si="29"/>
        <v>2.81</v>
      </c>
      <c r="G222" s="74">
        <f t="shared" si="29"/>
        <v>0.08</v>
      </c>
      <c r="H222" s="74">
        <f>F222+G222</f>
        <v>2.89</v>
      </c>
      <c r="I222" s="7"/>
    </row>
    <row r="223" spans="1:9" ht="12.75">
      <c r="A223" s="44" t="s">
        <v>263</v>
      </c>
      <c r="B223" s="27" t="s">
        <v>264</v>
      </c>
      <c r="C223" s="18">
        <v>73000</v>
      </c>
      <c r="D223" s="18">
        <f>D194</f>
        <v>300</v>
      </c>
      <c r="E223" s="19">
        <f>C223+D223</f>
        <v>73300</v>
      </c>
      <c r="F223" s="74">
        <f t="shared" si="29"/>
        <v>7.3</v>
      </c>
      <c r="G223" s="74">
        <f t="shared" si="29"/>
        <v>0.03</v>
      </c>
      <c r="H223" s="74">
        <f>F223+G223</f>
        <v>7.33</v>
      </c>
      <c r="I223" s="7"/>
    </row>
    <row r="224" spans="1:9" ht="12.75">
      <c r="A224" s="61" t="s">
        <v>265</v>
      </c>
      <c r="B224" s="62" t="s">
        <v>266</v>
      </c>
      <c r="C224" s="63"/>
      <c r="D224" s="18"/>
      <c r="E224" s="19"/>
      <c r="F224" s="74">
        <f t="shared" si="29"/>
        <v>0</v>
      </c>
      <c r="G224" s="74">
        <f t="shared" si="29"/>
        <v>0</v>
      </c>
      <c r="H224" s="74"/>
      <c r="I224" s="7"/>
    </row>
    <row r="225" spans="1:9" ht="12.75">
      <c r="A225" s="44" t="s">
        <v>308</v>
      </c>
      <c r="B225" s="27" t="s">
        <v>268</v>
      </c>
      <c r="C225" s="18">
        <v>28100</v>
      </c>
      <c r="D225" s="18">
        <f>D196</f>
        <v>900</v>
      </c>
      <c r="E225" s="19">
        <f>C225+D225</f>
        <v>29000</v>
      </c>
      <c r="F225" s="74">
        <f t="shared" si="29"/>
        <v>2.81</v>
      </c>
      <c r="G225" s="74">
        <f t="shared" si="29"/>
        <v>0.09</v>
      </c>
      <c r="H225" s="74">
        <f>F225+G225</f>
        <v>2.9</v>
      </c>
      <c r="I225" s="7"/>
    </row>
    <row r="226" spans="1:9" ht="13.5" customHeight="1">
      <c r="A226" s="44" t="s">
        <v>309</v>
      </c>
      <c r="B226" s="27" t="s">
        <v>270</v>
      </c>
      <c r="C226" s="18">
        <v>28100</v>
      </c>
      <c r="D226" s="18">
        <f>D197</f>
        <v>900</v>
      </c>
      <c r="E226" s="19">
        <f>C226+D226</f>
        <v>29000</v>
      </c>
      <c r="F226" s="74">
        <f t="shared" si="29"/>
        <v>2.81</v>
      </c>
      <c r="G226" s="74">
        <f t="shared" si="29"/>
        <v>0.09</v>
      </c>
      <c r="H226" s="74">
        <f>F226+G226</f>
        <v>2.9</v>
      </c>
      <c r="I226" s="7"/>
    </row>
    <row r="227" spans="1:9" ht="12.75">
      <c r="A227" s="44" t="s">
        <v>310</v>
      </c>
      <c r="B227" s="27" t="s">
        <v>272</v>
      </c>
      <c r="C227" s="18">
        <v>28100</v>
      </c>
      <c r="D227" s="18">
        <f>D198</f>
        <v>800</v>
      </c>
      <c r="E227" s="19">
        <f>C227+D227</f>
        <v>28900</v>
      </c>
      <c r="F227" s="74">
        <f t="shared" si="29"/>
        <v>2.81</v>
      </c>
      <c r="G227" s="74">
        <f t="shared" si="29"/>
        <v>0.08</v>
      </c>
      <c r="H227" s="74">
        <f>F227+G227</f>
        <v>2.89</v>
      </c>
      <c r="I227" s="7"/>
    </row>
    <row r="228" spans="1:9" ht="12.75">
      <c r="A228" s="44" t="s">
        <v>273</v>
      </c>
      <c r="B228" s="62" t="s">
        <v>274</v>
      </c>
      <c r="C228" s="18"/>
      <c r="D228" s="18"/>
      <c r="E228" s="19"/>
      <c r="F228" s="74"/>
      <c r="G228" s="74"/>
      <c r="H228" s="74"/>
      <c r="I228" s="7"/>
    </row>
    <row r="229" spans="1:9" ht="12.75">
      <c r="A229" s="44" t="s">
        <v>275</v>
      </c>
      <c r="B229" s="27" t="s">
        <v>276</v>
      </c>
      <c r="C229" s="18">
        <v>56200</v>
      </c>
      <c r="D229" s="18">
        <f>D200</f>
        <v>6200</v>
      </c>
      <c r="E229" s="19">
        <f>C229+D229</f>
        <v>62400</v>
      </c>
      <c r="F229" s="74">
        <f>C229/$F$8</f>
        <v>5.62</v>
      </c>
      <c r="G229" s="74">
        <f>D229/$F$8</f>
        <v>0.62</v>
      </c>
      <c r="H229" s="74">
        <f>F229+G229</f>
        <v>6.24</v>
      </c>
      <c r="I229" s="7"/>
    </row>
    <row r="230" spans="1:9" ht="12.75">
      <c r="A230" s="44" t="s">
        <v>277</v>
      </c>
      <c r="B230" s="27" t="s">
        <v>278</v>
      </c>
      <c r="C230" s="18">
        <v>56200</v>
      </c>
      <c r="D230" s="18">
        <f>D201</f>
        <v>1000</v>
      </c>
      <c r="E230" s="19">
        <f>C230+D230</f>
        <v>57200</v>
      </c>
      <c r="F230" s="74">
        <f>C230/$F$8</f>
        <v>5.62</v>
      </c>
      <c r="G230" s="74">
        <f>D230/$F$8</f>
        <v>0.1</v>
      </c>
      <c r="H230" s="74">
        <f>F230+G230</f>
        <v>5.72</v>
      </c>
      <c r="I230" s="7"/>
    </row>
    <row r="231" spans="1:9" ht="12.75">
      <c r="A231" s="61" t="s">
        <v>279</v>
      </c>
      <c r="B231" s="62" t="s">
        <v>280</v>
      </c>
      <c r="C231" s="18"/>
      <c r="D231" s="18"/>
      <c r="E231" s="19"/>
      <c r="F231" s="74"/>
      <c r="G231" s="74"/>
      <c r="H231" s="74"/>
      <c r="I231" s="7"/>
    </row>
    <row r="232" spans="1:9" ht="12.75">
      <c r="A232" s="44" t="s">
        <v>281</v>
      </c>
      <c r="B232" s="27" t="s">
        <v>282</v>
      </c>
      <c r="C232" s="18">
        <v>28100</v>
      </c>
      <c r="D232" s="18">
        <f>D203</f>
        <v>2300</v>
      </c>
      <c r="E232" s="19">
        <f>C232+D232</f>
        <v>30400</v>
      </c>
      <c r="F232" s="74">
        <f aca="true" t="shared" si="30" ref="F232:G234">C232/$F$8</f>
        <v>2.81</v>
      </c>
      <c r="G232" s="74">
        <f t="shared" si="30"/>
        <v>0.23</v>
      </c>
      <c r="H232" s="74">
        <f>F232+G232</f>
        <v>3.04</v>
      </c>
      <c r="I232" s="7"/>
    </row>
    <row r="233" spans="1:8" ht="12.75">
      <c r="A233" s="44" t="s">
        <v>283</v>
      </c>
      <c r="B233" s="27" t="s">
        <v>284</v>
      </c>
      <c r="C233" s="18">
        <v>33600</v>
      </c>
      <c r="D233" s="18">
        <f>D204</f>
        <v>600</v>
      </c>
      <c r="E233" s="19">
        <f>C233+D233</f>
        <v>34200</v>
      </c>
      <c r="F233" s="74">
        <f t="shared" si="30"/>
        <v>3.36</v>
      </c>
      <c r="G233" s="74">
        <v>0.05</v>
      </c>
      <c r="H233" s="74">
        <f>F233+G233</f>
        <v>3.4099999999999997</v>
      </c>
    </row>
    <row r="234" spans="1:8" ht="14.25" customHeight="1">
      <c r="A234" s="44" t="s">
        <v>285</v>
      </c>
      <c r="B234" s="27" t="s">
        <v>286</v>
      </c>
      <c r="C234" s="18">
        <v>66300</v>
      </c>
      <c r="D234" s="18">
        <f>D205</f>
        <v>600</v>
      </c>
      <c r="E234" s="19">
        <f>C234+D234</f>
        <v>66900</v>
      </c>
      <c r="F234" s="74">
        <f t="shared" si="30"/>
        <v>6.63</v>
      </c>
      <c r="G234" s="74">
        <v>0.01</v>
      </c>
      <c r="H234" s="74">
        <f>F234+G234</f>
        <v>6.64</v>
      </c>
    </row>
    <row r="235" spans="1:8" ht="12.75">
      <c r="A235" s="61" t="s">
        <v>287</v>
      </c>
      <c r="B235" s="62" t="s">
        <v>288</v>
      </c>
      <c r="C235" s="18"/>
      <c r="D235" s="18"/>
      <c r="E235" s="19"/>
      <c r="F235" s="74"/>
      <c r="G235" s="74"/>
      <c r="H235" s="74"/>
    </row>
    <row r="236" spans="1:8" ht="12.75">
      <c r="A236" s="44" t="s">
        <v>289</v>
      </c>
      <c r="B236" s="27" t="s">
        <v>290</v>
      </c>
      <c r="C236" s="18">
        <v>110900</v>
      </c>
      <c r="D236" s="18">
        <f>D207</f>
        <v>1200</v>
      </c>
      <c r="E236" s="19">
        <f>C236+D236</f>
        <v>112100</v>
      </c>
      <c r="F236" s="74">
        <f aca="true" t="shared" si="31" ref="F236:G245">C236/$F$8</f>
        <v>11.09</v>
      </c>
      <c r="G236" s="74">
        <v>0.3</v>
      </c>
      <c r="H236" s="74">
        <f>F236+G236</f>
        <v>11.39</v>
      </c>
    </row>
    <row r="237" spans="1:8" ht="12.75">
      <c r="A237" s="44" t="s">
        <v>291</v>
      </c>
      <c r="B237" s="27" t="s">
        <v>292</v>
      </c>
      <c r="C237" s="18">
        <v>36700</v>
      </c>
      <c r="D237" s="18">
        <f>D208</f>
        <v>700</v>
      </c>
      <c r="E237" s="19">
        <f>C237+D237</f>
        <v>37400</v>
      </c>
      <c r="F237" s="74">
        <f t="shared" si="31"/>
        <v>3.67</v>
      </c>
      <c r="G237" s="74">
        <v>0.3</v>
      </c>
      <c r="H237" s="74">
        <f>F237+G237</f>
        <v>3.9699999999999998</v>
      </c>
    </row>
    <row r="238" spans="1:8" ht="12.75">
      <c r="A238" s="44" t="s">
        <v>293</v>
      </c>
      <c r="B238" s="27" t="s">
        <v>294</v>
      </c>
      <c r="C238" s="18">
        <v>53300</v>
      </c>
      <c r="D238" s="18">
        <f>D209</f>
        <v>700</v>
      </c>
      <c r="E238" s="19">
        <f>C238+D238</f>
        <v>54000</v>
      </c>
      <c r="F238" s="74">
        <f t="shared" si="31"/>
        <v>5.33</v>
      </c>
      <c r="G238" s="74">
        <v>0.3</v>
      </c>
      <c r="H238" s="74">
        <f>F238+G238</f>
        <v>5.63</v>
      </c>
    </row>
    <row r="239" spans="1:8" ht="12.75">
      <c r="A239" s="61" t="s">
        <v>295</v>
      </c>
      <c r="B239" s="62" t="s">
        <v>296</v>
      </c>
      <c r="C239" s="18"/>
      <c r="D239" s="18"/>
      <c r="E239" s="19"/>
      <c r="F239" s="74"/>
      <c r="G239" s="74"/>
      <c r="H239" s="74"/>
    </row>
    <row r="240" spans="1:8" ht="12.75">
      <c r="A240" s="44" t="s">
        <v>297</v>
      </c>
      <c r="B240" s="27" t="s">
        <v>298</v>
      </c>
      <c r="C240" s="18">
        <v>71600</v>
      </c>
      <c r="D240" s="18">
        <v>16200</v>
      </c>
      <c r="E240" s="19">
        <f>C240+D240</f>
        <v>87800</v>
      </c>
      <c r="F240" s="74">
        <f t="shared" si="31"/>
        <v>7.16</v>
      </c>
      <c r="G240" s="74">
        <f t="shared" si="31"/>
        <v>1.62</v>
      </c>
      <c r="H240" s="74">
        <f>F240+G240</f>
        <v>8.780000000000001</v>
      </c>
    </row>
    <row r="241" spans="1:8" ht="12.75">
      <c r="A241" s="61" t="s">
        <v>299</v>
      </c>
      <c r="B241" s="62" t="s">
        <v>300</v>
      </c>
      <c r="C241" s="18"/>
      <c r="D241" s="18"/>
      <c r="E241" s="19"/>
      <c r="F241" s="74">
        <f t="shared" si="31"/>
        <v>0</v>
      </c>
      <c r="G241" s="74">
        <f t="shared" si="31"/>
        <v>0</v>
      </c>
      <c r="H241" s="74"/>
    </row>
    <row r="242" spans="1:8" ht="12.75">
      <c r="A242" s="44" t="s">
        <v>301</v>
      </c>
      <c r="B242" s="68" t="s">
        <v>302</v>
      </c>
      <c r="C242" s="18">
        <v>50100</v>
      </c>
      <c r="D242" s="18"/>
      <c r="E242" s="19">
        <f>C242+D242</f>
        <v>50100</v>
      </c>
      <c r="F242" s="74">
        <f t="shared" si="31"/>
        <v>5.01</v>
      </c>
      <c r="G242" s="74">
        <f t="shared" si="31"/>
        <v>0</v>
      </c>
      <c r="H242" s="74">
        <f>F242+G242</f>
        <v>5.01</v>
      </c>
    </row>
    <row r="243" spans="1:8" ht="12.75">
      <c r="A243" s="44" t="s">
        <v>303</v>
      </c>
      <c r="B243" s="68" t="s">
        <v>304</v>
      </c>
      <c r="C243" s="18">
        <v>49800</v>
      </c>
      <c r="D243" s="18"/>
      <c r="E243" s="19">
        <f>C243</f>
        <v>49800</v>
      </c>
      <c r="F243" s="74">
        <f t="shared" si="31"/>
        <v>4.98</v>
      </c>
      <c r="G243" s="74">
        <f t="shared" si="31"/>
        <v>0</v>
      </c>
      <c r="H243" s="74">
        <f>F243</f>
        <v>4.98</v>
      </c>
    </row>
    <row r="244" spans="1:8" ht="12.75">
      <c r="A244" s="44" t="s">
        <v>301</v>
      </c>
      <c r="B244" s="68" t="s">
        <v>305</v>
      </c>
      <c r="C244" s="18">
        <v>66300</v>
      </c>
      <c r="D244" s="18"/>
      <c r="E244" s="19">
        <f>C244+D244</f>
        <v>66300</v>
      </c>
      <c r="F244" s="74">
        <f t="shared" si="31"/>
        <v>6.63</v>
      </c>
      <c r="G244" s="74">
        <f t="shared" si="31"/>
        <v>0</v>
      </c>
      <c r="H244" s="74">
        <f>F244+G244</f>
        <v>6.63</v>
      </c>
    </row>
    <row r="245" spans="1:8" ht="13.5" customHeight="1">
      <c r="A245" s="44" t="s">
        <v>303</v>
      </c>
      <c r="B245" s="68" t="s">
        <v>306</v>
      </c>
      <c r="C245" s="18">
        <v>66800</v>
      </c>
      <c r="D245" s="18"/>
      <c r="E245" s="19">
        <f>C245+D245</f>
        <v>66800</v>
      </c>
      <c r="F245" s="74">
        <f t="shared" si="31"/>
        <v>6.68</v>
      </c>
      <c r="G245" s="74">
        <f t="shared" si="31"/>
        <v>0</v>
      </c>
      <c r="H245" s="74">
        <f>F245+G245</f>
        <v>6.68</v>
      </c>
    </row>
    <row r="246" spans="1:9" ht="15.75">
      <c r="A246" s="128" t="s">
        <v>311</v>
      </c>
      <c r="B246" s="129"/>
      <c r="C246" s="129"/>
      <c r="D246" s="129"/>
      <c r="E246" s="130"/>
      <c r="F246" s="74"/>
      <c r="G246" s="74"/>
      <c r="H246" s="89"/>
      <c r="I246" s="7"/>
    </row>
    <row r="247" spans="1:9" ht="12.75">
      <c r="A247" s="131" t="s">
        <v>312</v>
      </c>
      <c r="B247" s="132"/>
      <c r="C247" s="132"/>
      <c r="D247" s="48"/>
      <c r="E247" s="49"/>
      <c r="F247" s="74"/>
      <c r="G247" s="74"/>
      <c r="H247" s="76"/>
      <c r="I247" s="7"/>
    </row>
    <row r="248" spans="1:9" ht="12.75">
      <c r="A248" s="46" t="s">
        <v>313</v>
      </c>
      <c r="B248" s="47" t="s">
        <v>314</v>
      </c>
      <c r="C248" s="14">
        <v>10800</v>
      </c>
      <c r="D248" s="14">
        <v>600</v>
      </c>
      <c r="E248" s="14">
        <f>C248+D248</f>
        <v>11400</v>
      </c>
      <c r="F248" s="74">
        <f aca="true" t="shared" si="32" ref="F248:G251">C248/$F$8</f>
        <v>1.08</v>
      </c>
      <c r="G248" s="74">
        <f t="shared" si="32"/>
        <v>0.06</v>
      </c>
      <c r="H248" s="75">
        <f>F248+G248</f>
        <v>1.1400000000000001</v>
      </c>
      <c r="I248" s="7"/>
    </row>
    <row r="249" spans="1:9" ht="12.75">
      <c r="A249" s="44" t="s">
        <v>315</v>
      </c>
      <c r="B249" s="27" t="s">
        <v>316</v>
      </c>
      <c r="C249" s="18">
        <v>18000</v>
      </c>
      <c r="D249" s="18">
        <v>1200</v>
      </c>
      <c r="E249" s="14">
        <f>C249+D249</f>
        <v>19200</v>
      </c>
      <c r="F249" s="74">
        <f t="shared" si="32"/>
        <v>1.8</v>
      </c>
      <c r="G249" s="74">
        <f t="shared" si="32"/>
        <v>0.12</v>
      </c>
      <c r="H249" s="75">
        <f>F249+G249</f>
        <v>1.92</v>
      </c>
      <c r="I249" s="7"/>
    </row>
    <row r="250" spans="1:9" ht="10.5" customHeight="1">
      <c r="A250" s="44" t="s">
        <v>434</v>
      </c>
      <c r="B250" s="27" t="s">
        <v>318</v>
      </c>
      <c r="C250" s="18">
        <v>34800</v>
      </c>
      <c r="D250" s="18">
        <v>2900</v>
      </c>
      <c r="E250" s="14">
        <f>(D250+C250)</f>
        <v>37700</v>
      </c>
      <c r="F250" s="74">
        <f t="shared" si="32"/>
        <v>3.48</v>
      </c>
      <c r="G250" s="74">
        <f t="shared" si="32"/>
        <v>0.29</v>
      </c>
      <c r="H250" s="75">
        <f>(G250+F250)</f>
        <v>3.77</v>
      </c>
      <c r="I250" s="7"/>
    </row>
    <row r="251" spans="1:9" ht="27" customHeight="1">
      <c r="A251" s="44" t="s">
        <v>317</v>
      </c>
      <c r="B251" s="27" t="s">
        <v>319</v>
      </c>
      <c r="C251" s="18">
        <v>27800</v>
      </c>
      <c r="D251" s="18">
        <v>2900</v>
      </c>
      <c r="E251" s="14">
        <f>(D251+C251)</f>
        <v>30700</v>
      </c>
      <c r="F251" s="74">
        <f t="shared" si="32"/>
        <v>2.78</v>
      </c>
      <c r="G251" s="74">
        <f t="shared" si="32"/>
        <v>0.29</v>
      </c>
      <c r="H251" s="75">
        <f>(G251+F251)</f>
        <v>3.07</v>
      </c>
      <c r="I251" s="7"/>
    </row>
    <row r="252" spans="1:9" ht="12.75">
      <c r="A252" s="133" t="s">
        <v>320</v>
      </c>
      <c r="B252" s="134"/>
      <c r="C252" s="134"/>
      <c r="D252" s="134"/>
      <c r="E252" s="135"/>
      <c r="F252" s="74"/>
      <c r="G252" s="74"/>
      <c r="H252" s="89"/>
      <c r="I252" s="7"/>
    </row>
    <row r="253" spans="1:9" ht="12.75">
      <c r="A253" s="131" t="s">
        <v>312</v>
      </c>
      <c r="B253" s="132"/>
      <c r="C253" s="132"/>
      <c r="D253" s="48"/>
      <c r="E253" s="49"/>
      <c r="F253" s="74"/>
      <c r="G253" s="74"/>
      <c r="H253" s="76"/>
      <c r="I253" s="7"/>
    </row>
    <row r="254" spans="1:9" ht="12.75">
      <c r="A254" s="46" t="s">
        <v>321</v>
      </c>
      <c r="B254" s="47" t="s">
        <v>314</v>
      </c>
      <c r="C254" s="14">
        <v>48200</v>
      </c>
      <c r="D254" s="14">
        <v>600</v>
      </c>
      <c r="E254" s="14">
        <f aca="true" t="shared" si="33" ref="E254:E278">C254+D254</f>
        <v>48800</v>
      </c>
      <c r="F254" s="74">
        <f aca="true" t="shared" si="34" ref="F254:G268">C254/$F$8</f>
        <v>4.82</v>
      </c>
      <c r="G254" s="74">
        <f t="shared" si="34"/>
        <v>0.06</v>
      </c>
      <c r="H254" s="75">
        <f aca="true" t="shared" si="35" ref="H254:H278">F254+G254</f>
        <v>4.88</v>
      </c>
      <c r="I254" s="7"/>
    </row>
    <row r="255" spans="1:9" ht="12.75">
      <c r="A255" s="44" t="s">
        <v>322</v>
      </c>
      <c r="B255" s="27" t="s">
        <v>316</v>
      </c>
      <c r="C255" s="18">
        <v>80400</v>
      </c>
      <c r="D255" s="18">
        <v>1200</v>
      </c>
      <c r="E255" s="14">
        <f t="shared" si="33"/>
        <v>81600</v>
      </c>
      <c r="F255" s="74">
        <f t="shared" si="34"/>
        <v>8.04</v>
      </c>
      <c r="G255" s="74">
        <f t="shared" si="34"/>
        <v>0.12</v>
      </c>
      <c r="H255" s="75">
        <f t="shared" si="35"/>
        <v>8.159999999999998</v>
      </c>
      <c r="I255" s="7"/>
    </row>
    <row r="256" spans="1:9" ht="12.75">
      <c r="A256" s="44" t="s">
        <v>323</v>
      </c>
      <c r="B256" s="27" t="s">
        <v>324</v>
      </c>
      <c r="C256" s="18">
        <v>80400</v>
      </c>
      <c r="D256" s="18">
        <v>400</v>
      </c>
      <c r="E256" s="14">
        <f t="shared" si="33"/>
        <v>80800</v>
      </c>
      <c r="F256" s="74">
        <f t="shared" si="34"/>
        <v>8.04</v>
      </c>
      <c r="G256" s="74">
        <f t="shared" si="34"/>
        <v>0.04</v>
      </c>
      <c r="H256" s="75">
        <f t="shared" si="35"/>
        <v>8.079999999999998</v>
      </c>
      <c r="I256" s="7"/>
    </row>
    <row r="257" spans="1:9" ht="12.75">
      <c r="A257" s="44" t="s">
        <v>325</v>
      </c>
      <c r="B257" s="27" t="s">
        <v>326</v>
      </c>
      <c r="C257" s="18">
        <v>48200</v>
      </c>
      <c r="D257" s="18">
        <v>2100</v>
      </c>
      <c r="E257" s="14">
        <f t="shared" si="33"/>
        <v>50300</v>
      </c>
      <c r="F257" s="74">
        <f t="shared" si="34"/>
        <v>4.82</v>
      </c>
      <c r="G257" s="74">
        <f t="shared" si="34"/>
        <v>0.21</v>
      </c>
      <c r="H257" s="75">
        <f t="shared" si="35"/>
        <v>5.03</v>
      </c>
      <c r="I257" s="7"/>
    </row>
    <row r="258" spans="1:9" ht="12.75" customHeight="1">
      <c r="A258" s="44" t="s">
        <v>327</v>
      </c>
      <c r="B258" s="27" t="s">
        <v>328</v>
      </c>
      <c r="C258" s="18">
        <v>80400</v>
      </c>
      <c r="D258" s="18">
        <v>2600</v>
      </c>
      <c r="E258" s="14">
        <f t="shared" si="33"/>
        <v>83000</v>
      </c>
      <c r="F258" s="74">
        <f t="shared" si="34"/>
        <v>8.04</v>
      </c>
      <c r="G258" s="74">
        <f t="shared" si="34"/>
        <v>0.26</v>
      </c>
      <c r="H258" s="75">
        <f t="shared" si="35"/>
        <v>8.299999999999999</v>
      </c>
      <c r="I258" s="7"/>
    </row>
    <row r="259" spans="1:9" ht="18" customHeight="1">
      <c r="A259" s="44" t="s">
        <v>329</v>
      </c>
      <c r="B259" s="27" t="s">
        <v>330</v>
      </c>
      <c r="C259" s="18">
        <v>64300</v>
      </c>
      <c r="D259" s="18"/>
      <c r="E259" s="14">
        <f t="shared" si="33"/>
        <v>64300</v>
      </c>
      <c r="F259" s="74">
        <f t="shared" si="34"/>
        <v>6.43</v>
      </c>
      <c r="G259" s="74">
        <f t="shared" si="34"/>
        <v>0</v>
      </c>
      <c r="H259" s="75">
        <f t="shared" si="35"/>
        <v>6.43</v>
      </c>
      <c r="I259" s="7"/>
    </row>
    <row r="260" spans="1:9" ht="12.75">
      <c r="A260" s="44" t="s">
        <v>331</v>
      </c>
      <c r="B260" s="27" t="s">
        <v>332</v>
      </c>
      <c r="C260" s="18">
        <v>120600</v>
      </c>
      <c r="D260" s="18">
        <v>300</v>
      </c>
      <c r="E260" s="14">
        <f t="shared" si="33"/>
        <v>120900</v>
      </c>
      <c r="F260" s="74">
        <f t="shared" si="34"/>
        <v>12.06</v>
      </c>
      <c r="G260" s="74">
        <f t="shared" si="34"/>
        <v>0.03</v>
      </c>
      <c r="H260" s="75">
        <f t="shared" si="35"/>
        <v>12.09</v>
      </c>
      <c r="I260" s="7"/>
    </row>
    <row r="261" spans="1:9" ht="12.75">
      <c r="A261" s="44" t="s">
        <v>333</v>
      </c>
      <c r="B261" s="27" t="s">
        <v>334</v>
      </c>
      <c r="C261" s="18">
        <v>80400</v>
      </c>
      <c r="D261" s="18">
        <v>300</v>
      </c>
      <c r="E261" s="14">
        <f t="shared" si="33"/>
        <v>80700</v>
      </c>
      <c r="F261" s="74">
        <f t="shared" si="34"/>
        <v>8.04</v>
      </c>
      <c r="G261" s="74">
        <f t="shared" si="34"/>
        <v>0.03</v>
      </c>
      <c r="H261" s="75">
        <f t="shared" si="35"/>
        <v>8.069999999999999</v>
      </c>
      <c r="I261" s="7"/>
    </row>
    <row r="262" spans="1:9" ht="13.5" customHeight="1">
      <c r="A262" s="44" t="s">
        <v>335</v>
      </c>
      <c r="B262" s="27" t="s">
        <v>336</v>
      </c>
      <c r="C262" s="18">
        <v>120600</v>
      </c>
      <c r="D262" s="18">
        <v>1500</v>
      </c>
      <c r="E262" s="14">
        <f t="shared" si="33"/>
        <v>122100</v>
      </c>
      <c r="F262" s="74">
        <f t="shared" si="34"/>
        <v>12.06</v>
      </c>
      <c r="G262" s="74">
        <f t="shared" si="34"/>
        <v>0.15</v>
      </c>
      <c r="H262" s="75">
        <f t="shared" si="35"/>
        <v>12.21</v>
      </c>
      <c r="I262" s="7"/>
    </row>
    <row r="263" spans="1:9" ht="12.75">
      <c r="A263" s="44" t="s">
        <v>337</v>
      </c>
      <c r="B263" s="27" t="s">
        <v>338</v>
      </c>
      <c r="C263" s="18">
        <v>40200</v>
      </c>
      <c r="D263" s="18">
        <v>300</v>
      </c>
      <c r="E263" s="14">
        <f t="shared" si="33"/>
        <v>40500</v>
      </c>
      <c r="F263" s="74">
        <f t="shared" si="34"/>
        <v>4.02</v>
      </c>
      <c r="G263" s="74">
        <f t="shared" si="34"/>
        <v>0.03</v>
      </c>
      <c r="H263" s="75">
        <f t="shared" si="35"/>
        <v>4.05</v>
      </c>
      <c r="I263" s="7"/>
    </row>
    <row r="264" spans="1:9" ht="12.75">
      <c r="A264" s="44" t="s">
        <v>339</v>
      </c>
      <c r="B264" s="27" t="s">
        <v>340</v>
      </c>
      <c r="C264" s="18">
        <v>40200</v>
      </c>
      <c r="D264" s="18">
        <v>500</v>
      </c>
      <c r="E264" s="14">
        <f t="shared" si="33"/>
        <v>40700</v>
      </c>
      <c r="F264" s="74">
        <f t="shared" si="34"/>
        <v>4.02</v>
      </c>
      <c r="G264" s="74">
        <f t="shared" si="34"/>
        <v>0.05</v>
      </c>
      <c r="H264" s="75">
        <f t="shared" si="35"/>
        <v>4.069999999999999</v>
      </c>
      <c r="I264" s="7"/>
    </row>
    <row r="265" spans="1:9" ht="15.75" customHeight="1">
      <c r="A265" s="44" t="s">
        <v>341</v>
      </c>
      <c r="B265" s="27" t="s">
        <v>342</v>
      </c>
      <c r="C265" s="18">
        <v>80400</v>
      </c>
      <c r="D265" s="18">
        <v>4200</v>
      </c>
      <c r="E265" s="14">
        <f t="shared" si="33"/>
        <v>84600</v>
      </c>
      <c r="F265" s="74">
        <f t="shared" si="34"/>
        <v>8.04</v>
      </c>
      <c r="G265" s="74">
        <f t="shared" si="34"/>
        <v>0.42</v>
      </c>
      <c r="H265" s="75">
        <f t="shared" si="35"/>
        <v>8.459999999999999</v>
      </c>
      <c r="I265" s="7"/>
    </row>
    <row r="266" spans="1:9" ht="25.5">
      <c r="A266" s="44" t="s">
        <v>343</v>
      </c>
      <c r="B266" s="27" t="s">
        <v>344</v>
      </c>
      <c r="C266" s="18">
        <v>40200</v>
      </c>
      <c r="D266" s="18">
        <v>1200</v>
      </c>
      <c r="E266" s="14">
        <f t="shared" si="33"/>
        <v>41400</v>
      </c>
      <c r="F266" s="74">
        <f t="shared" si="34"/>
        <v>4.02</v>
      </c>
      <c r="G266" s="74">
        <f t="shared" si="34"/>
        <v>0.12</v>
      </c>
      <c r="H266" s="75">
        <f t="shared" si="35"/>
        <v>4.14</v>
      </c>
      <c r="I266" s="7"/>
    </row>
    <row r="267" spans="1:9" ht="12.75">
      <c r="A267" s="44" t="s">
        <v>345</v>
      </c>
      <c r="B267" s="27" t="s">
        <v>346</v>
      </c>
      <c r="C267" s="18">
        <v>80400</v>
      </c>
      <c r="D267" s="18">
        <v>300</v>
      </c>
      <c r="E267" s="14">
        <f t="shared" si="33"/>
        <v>80700</v>
      </c>
      <c r="F267" s="74">
        <f t="shared" si="34"/>
        <v>8.04</v>
      </c>
      <c r="G267" s="74">
        <f t="shared" si="34"/>
        <v>0.03</v>
      </c>
      <c r="H267" s="75">
        <f t="shared" si="35"/>
        <v>8.069999999999999</v>
      </c>
      <c r="I267" s="7"/>
    </row>
    <row r="268" spans="1:9" ht="13.5" customHeight="1">
      <c r="A268" s="44" t="s">
        <v>347</v>
      </c>
      <c r="B268" s="27" t="s">
        <v>348</v>
      </c>
      <c r="C268" s="18">
        <v>80400</v>
      </c>
      <c r="D268" s="18">
        <v>2100</v>
      </c>
      <c r="E268" s="14">
        <f t="shared" si="33"/>
        <v>82500</v>
      </c>
      <c r="F268" s="74">
        <f t="shared" si="34"/>
        <v>8.04</v>
      </c>
      <c r="G268" s="74">
        <f t="shared" si="34"/>
        <v>0.21</v>
      </c>
      <c r="H268" s="75">
        <f t="shared" si="35"/>
        <v>8.25</v>
      </c>
      <c r="I268" s="7"/>
    </row>
    <row r="269" spans="1:9" ht="12.75">
      <c r="A269" s="44" t="s">
        <v>349</v>
      </c>
      <c r="B269" s="27" t="s">
        <v>350</v>
      </c>
      <c r="C269" s="18">
        <v>80400</v>
      </c>
      <c r="D269" s="18">
        <v>2600</v>
      </c>
      <c r="E269" s="14">
        <f t="shared" si="33"/>
        <v>83000</v>
      </c>
      <c r="F269" s="74">
        <f aca="true" t="shared" si="36" ref="F269:G286">C269/$F$8</f>
        <v>8.04</v>
      </c>
      <c r="G269" s="74">
        <f t="shared" si="36"/>
        <v>0.26</v>
      </c>
      <c r="H269" s="75">
        <f t="shared" si="35"/>
        <v>8.299999999999999</v>
      </c>
      <c r="I269" s="7"/>
    </row>
    <row r="270" spans="1:9" ht="12.75">
      <c r="A270" s="44" t="s">
        <v>351</v>
      </c>
      <c r="B270" s="27" t="s">
        <v>352</v>
      </c>
      <c r="C270" s="18">
        <v>64300</v>
      </c>
      <c r="D270" s="18">
        <v>400</v>
      </c>
      <c r="E270" s="14">
        <f t="shared" si="33"/>
        <v>64700</v>
      </c>
      <c r="F270" s="74">
        <f t="shared" si="36"/>
        <v>6.43</v>
      </c>
      <c r="G270" s="74">
        <f t="shared" si="36"/>
        <v>0.04</v>
      </c>
      <c r="H270" s="75">
        <f t="shared" si="35"/>
        <v>6.47</v>
      </c>
      <c r="I270" s="7"/>
    </row>
    <row r="271" spans="1:9" ht="12.75">
      <c r="A271" s="44" t="s">
        <v>353</v>
      </c>
      <c r="B271" s="27" t="s">
        <v>354</v>
      </c>
      <c r="C271" s="18">
        <v>120600</v>
      </c>
      <c r="D271" s="18">
        <v>3700</v>
      </c>
      <c r="E271" s="14">
        <f t="shared" si="33"/>
        <v>124300</v>
      </c>
      <c r="F271" s="74">
        <f t="shared" si="36"/>
        <v>12.06</v>
      </c>
      <c r="G271" s="74">
        <f t="shared" si="36"/>
        <v>0.37</v>
      </c>
      <c r="H271" s="75">
        <f t="shared" si="35"/>
        <v>12.43</v>
      </c>
      <c r="I271" s="7"/>
    </row>
    <row r="272" spans="1:9" ht="12.75">
      <c r="A272" s="44" t="s">
        <v>355</v>
      </c>
      <c r="B272" s="27" t="s">
        <v>356</v>
      </c>
      <c r="C272" s="18">
        <v>120600</v>
      </c>
      <c r="D272" s="18">
        <v>1700</v>
      </c>
      <c r="E272" s="14">
        <f t="shared" si="33"/>
        <v>122300</v>
      </c>
      <c r="F272" s="74">
        <f t="shared" si="36"/>
        <v>12.06</v>
      </c>
      <c r="G272" s="74">
        <f t="shared" si="36"/>
        <v>0.17</v>
      </c>
      <c r="H272" s="75">
        <f t="shared" si="35"/>
        <v>12.23</v>
      </c>
      <c r="I272" s="7"/>
    </row>
    <row r="273" spans="1:9" ht="12.75">
      <c r="A273" s="44" t="s">
        <v>357</v>
      </c>
      <c r="B273" s="27" t="s">
        <v>358</v>
      </c>
      <c r="C273" s="18">
        <v>160800</v>
      </c>
      <c r="D273" s="18">
        <v>4000</v>
      </c>
      <c r="E273" s="14">
        <f t="shared" si="33"/>
        <v>164800</v>
      </c>
      <c r="F273" s="74">
        <f t="shared" si="36"/>
        <v>16.08</v>
      </c>
      <c r="G273" s="74">
        <f t="shared" si="36"/>
        <v>0.4</v>
      </c>
      <c r="H273" s="75">
        <f t="shared" si="35"/>
        <v>16.479999999999997</v>
      </c>
      <c r="I273" s="7"/>
    </row>
    <row r="274" spans="1:9" ht="17.25" customHeight="1">
      <c r="A274" s="44" t="s">
        <v>359</v>
      </c>
      <c r="B274" s="27" t="s">
        <v>360</v>
      </c>
      <c r="C274" s="18">
        <v>160800</v>
      </c>
      <c r="D274" s="18">
        <v>2600</v>
      </c>
      <c r="E274" s="14">
        <f t="shared" si="33"/>
        <v>163400</v>
      </c>
      <c r="F274" s="74">
        <f t="shared" si="36"/>
        <v>16.08</v>
      </c>
      <c r="G274" s="74">
        <f t="shared" si="36"/>
        <v>0.26</v>
      </c>
      <c r="H274" s="75">
        <f t="shared" si="35"/>
        <v>16.34</v>
      </c>
      <c r="I274" s="7"/>
    </row>
    <row r="275" spans="1:9" ht="12.75">
      <c r="A275" s="44" t="s">
        <v>361</v>
      </c>
      <c r="B275" s="27" t="s">
        <v>362</v>
      </c>
      <c r="C275" s="18">
        <v>160800</v>
      </c>
      <c r="D275" s="18">
        <v>2900</v>
      </c>
      <c r="E275" s="14">
        <f t="shared" si="33"/>
        <v>163700</v>
      </c>
      <c r="F275" s="74">
        <f t="shared" si="36"/>
        <v>16.08</v>
      </c>
      <c r="G275" s="74">
        <f t="shared" si="36"/>
        <v>0.29</v>
      </c>
      <c r="H275" s="75">
        <f t="shared" si="35"/>
        <v>16.369999999999997</v>
      </c>
      <c r="I275" s="7"/>
    </row>
    <row r="276" spans="1:9" ht="15.75" customHeight="1">
      <c r="A276" s="44" t="s">
        <v>363</v>
      </c>
      <c r="B276" s="27" t="s">
        <v>364</v>
      </c>
      <c r="C276" s="18">
        <v>160800</v>
      </c>
      <c r="D276" s="18">
        <v>2200</v>
      </c>
      <c r="E276" s="14">
        <f t="shared" si="33"/>
        <v>163000</v>
      </c>
      <c r="F276" s="74">
        <f t="shared" si="36"/>
        <v>16.08</v>
      </c>
      <c r="G276" s="74">
        <f t="shared" si="36"/>
        <v>0.22</v>
      </c>
      <c r="H276" s="75">
        <f t="shared" si="35"/>
        <v>16.299999999999997</v>
      </c>
      <c r="I276" s="7"/>
    </row>
    <row r="277" spans="1:9" ht="12.75">
      <c r="A277" s="44" t="s">
        <v>365</v>
      </c>
      <c r="B277" s="27" t="s">
        <v>366</v>
      </c>
      <c r="C277" s="18">
        <v>80400</v>
      </c>
      <c r="D277" s="18">
        <v>3200</v>
      </c>
      <c r="E277" s="14">
        <f t="shared" si="33"/>
        <v>83600</v>
      </c>
      <c r="F277" s="74">
        <f t="shared" si="36"/>
        <v>8.04</v>
      </c>
      <c r="G277" s="74">
        <f t="shared" si="36"/>
        <v>0.32</v>
      </c>
      <c r="H277" s="75">
        <f t="shared" si="35"/>
        <v>8.36</v>
      </c>
      <c r="I277" s="7"/>
    </row>
    <row r="278" spans="1:9" ht="12.75">
      <c r="A278" s="44" t="s">
        <v>367</v>
      </c>
      <c r="B278" s="27" t="s">
        <v>368</v>
      </c>
      <c r="C278" s="18">
        <v>120600</v>
      </c>
      <c r="D278" s="18">
        <v>400</v>
      </c>
      <c r="E278" s="14">
        <f t="shared" si="33"/>
        <v>121000</v>
      </c>
      <c r="F278" s="74">
        <f t="shared" si="36"/>
        <v>12.06</v>
      </c>
      <c r="G278" s="74">
        <f t="shared" si="36"/>
        <v>0.04</v>
      </c>
      <c r="H278" s="75">
        <f t="shared" si="35"/>
        <v>12.1</v>
      </c>
      <c r="I278" s="7"/>
    </row>
    <row r="279" spans="1:9" ht="12.75">
      <c r="A279" s="44" t="s">
        <v>369</v>
      </c>
      <c r="B279" s="27" t="s">
        <v>318</v>
      </c>
      <c r="C279" s="18">
        <v>120600</v>
      </c>
      <c r="D279" s="18">
        <v>2900</v>
      </c>
      <c r="E279" s="14">
        <f>(D279+C279)</f>
        <v>123500</v>
      </c>
      <c r="F279" s="74">
        <f t="shared" si="36"/>
        <v>12.06</v>
      </c>
      <c r="G279" s="74">
        <f t="shared" si="36"/>
        <v>0.29</v>
      </c>
      <c r="H279" s="75">
        <f>(G279+F279)</f>
        <v>12.35</v>
      </c>
      <c r="I279" s="7"/>
    </row>
    <row r="280" spans="1:9" ht="13.5" customHeight="1">
      <c r="A280" s="44" t="s">
        <v>370</v>
      </c>
      <c r="B280" s="27" t="s">
        <v>319</v>
      </c>
      <c r="C280" s="18">
        <v>96500</v>
      </c>
      <c r="D280" s="18">
        <v>2900</v>
      </c>
      <c r="E280" s="14">
        <f>(D280+C280)</f>
        <v>99400</v>
      </c>
      <c r="F280" s="74">
        <f t="shared" si="36"/>
        <v>9.65</v>
      </c>
      <c r="G280" s="74">
        <f t="shared" si="36"/>
        <v>0.29</v>
      </c>
      <c r="H280" s="75">
        <f>(G280+F280)</f>
        <v>9.94</v>
      </c>
      <c r="I280" s="7"/>
    </row>
    <row r="281" spans="1:9" ht="25.5" customHeight="1">
      <c r="A281" s="136" t="s">
        <v>371</v>
      </c>
      <c r="B281" s="136"/>
      <c r="C281" s="50"/>
      <c r="D281" s="50"/>
      <c r="E281" s="51"/>
      <c r="F281" s="74">
        <f t="shared" si="36"/>
        <v>0</v>
      </c>
      <c r="G281" s="74">
        <f t="shared" si="36"/>
        <v>0</v>
      </c>
      <c r="H281" s="94"/>
      <c r="I281" s="7"/>
    </row>
    <row r="282" spans="1:9" ht="17.25" customHeight="1">
      <c r="A282" s="52" t="s">
        <v>372</v>
      </c>
      <c r="B282" s="27" t="s">
        <v>373</v>
      </c>
      <c r="C282" s="18">
        <v>40200</v>
      </c>
      <c r="D282" s="18">
        <v>400</v>
      </c>
      <c r="E282" s="18">
        <f>C282+D282</f>
        <v>40600</v>
      </c>
      <c r="F282" s="74">
        <f t="shared" si="36"/>
        <v>4.02</v>
      </c>
      <c r="G282" s="74">
        <f t="shared" si="36"/>
        <v>0.04</v>
      </c>
      <c r="H282" s="74">
        <f>F282+G282</f>
        <v>4.06</v>
      </c>
      <c r="I282" s="7"/>
    </row>
    <row r="283" spans="1:9" ht="12.75">
      <c r="A283" s="52" t="s">
        <v>374</v>
      </c>
      <c r="B283" s="27" t="s">
        <v>375</v>
      </c>
      <c r="C283" s="18">
        <v>64300</v>
      </c>
      <c r="D283" s="18">
        <v>200</v>
      </c>
      <c r="E283" s="18">
        <f>C283+D283</f>
        <v>64500</v>
      </c>
      <c r="F283" s="74">
        <f t="shared" si="36"/>
        <v>6.43</v>
      </c>
      <c r="G283" s="74">
        <f t="shared" si="36"/>
        <v>0.02</v>
      </c>
      <c r="H283" s="74">
        <f>F283+G283</f>
        <v>6.449999999999999</v>
      </c>
      <c r="I283" s="7"/>
    </row>
    <row r="284" spans="1:9" ht="12.75" customHeight="1">
      <c r="A284" s="52" t="s">
        <v>376</v>
      </c>
      <c r="B284" s="27" t="s">
        <v>377</v>
      </c>
      <c r="C284" s="18" t="s">
        <v>75</v>
      </c>
      <c r="D284" s="18">
        <v>59800</v>
      </c>
      <c r="E284" s="18">
        <f>D284</f>
        <v>59800</v>
      </c>
      <c r="F284" s="74"/>
      <c r="G284" s="74">
        <f t="shared" si="36"/>
        <v>5.98</v>
      </c>
      <c r="H284" s="74">
        <f>G284</f>
        <v>5.98</v>
      </c>
      <c r="I284" s="7"/>
    </row>
    <row r="285" spans="1:9" ht="12.75" hidden="1">
      <c r="A285" s="137" t="s">
        <v>320</v>
      </c>
      <c r="B285" s="137"/>
      <c r="C285" s="137"/>
      <c r="D285" s="137"/>
      <c r="E285" s="137"/>
      <c r="F285" s="74"/>
      <c r="G285" s="74"/>
      <c r="H285" s="89"/>
      <c r="I285" s="7"/>
    </row>
    <row r="286" spans="1:9" ht="12.75" customHeight="1" hidden="1">
      <c r="A286" s="52" t="s">
        <v>378</v>
      </c>
      <c r="B286" s="27" t="s">
        <v>377</v>
      </c>
      <c r="C286" s="18" t="s">
        <v>75</v>
      </c>
      <c r="D286" s="18">
        <f>D284</f>
        <v>59800</v>
      </c>
      <c r="E286" s="18">
        <f>D286</f>
        <v>59800</v>
      </c>
      <c r="F286" s="74"/>
      <c r="G286" s="74">
        <f t="shared" si="36"/>
        <v>5.98</v>
      </c>
      <c r="H286" s="74">
        <f>G286</f>
        <v>5.98</v>
      </c>
      <c r="I286" s="7"/>
    </row>
    <row r="287" spans="1:9" ht="26.25" customHeight="1" hidden="1">
      <c r="A287" s="106" t="s">
        <v>379</v>
      </c>
      <c r="B287" s="107"/>
      <c r="C287" s="107"/>
      <c r="D287" s="107"/>
      <c r="E287" s="108"/>
      <c r="F287" s="79">
        <v>10000</v>
      </c>
      <c r="G287" s="80"/>
      <c r="H287" s="95"/>
      <c r="I287" s="7"/>
    </row>
    <row r="288" spans="1:8" s="69" customFormat="1" ht="30">
      <c r="A288" s="44" t="s">
        <v>380</v>
      </c>
      <c r="B288" s="99" t="s">
        <v>381</v>
      </c>
      <c r="C288" s="81">
        <v>41600</v>
      </c>
      <c r="D288" s="81">
        <v>1900</v>
      </c>
      <c r="E288" s="82">
        <f aca="true" t="shared" si="37" ref="E288:E309">(D288+C288)</f>
        <v>43500</v>
      </c>
      <c r="F288" s="74">
        <v>16.85</v>
      </c>
      <c r="G288" s="74"/>
      <c r="H288" s="74">
        <f aca="true" t="shared" si="38" ref="H288:H310">(G288+F288)</f>
        <v>16.85</v>
      </c>
    </row>
    <row r="289" spans="1:9" s="69" customFormat="1" ht="28.5" customHeight="1">
      <c r="A289" s="44" t="s">
        <v>382</v>
      </c>
      <c r="B289" s="99" t="s">
        <v>383</v>
      </c>
      <c r="C289" s="84">
        <v>41600</v>
      </c>
      <c r="D289" s="84">
        <v>1900</v>
      </c>
      <c r="E289" s="82">
        <f t="shared" si="37"/>
        <v>43500</v>
      </c>
      <c r="F289" s="74">
        <v>25.68</v>
      </c>
      <c r="G289" s="75"/>
      <c r="H289" s="75">
        <f t="shared" si="38"/>
        <v>25.68</v>
      </c>
      <c r="I289" s="83"/>
    </row>
    <row r="290" spans="1:9" s="69" customFormat="1" ht="15">
      <c r="A290" s="44" t="s">
        <v>384</v>
      </c>
      <c r="B290" s="99" t="s">
        <v>385</v>
      </c>
      <c r="C290" s="84">
        <v>27700</v>
      </c>
      <c r="D290" s="84">
        <v>1900</v>
      </c>
      <c r="E290" s="85">
        <f t="shared" si="37"/>
        <v>29600</v>
      </c>
      <c r="F290" s="74">
        <v>18.49</v>
      </c>
      <c r="G290" s="75"/>
      <c r="H290" s="74">
        <f t="shared" si="38"/>
        <v>18.49</v>
      </c>
      <c r="I290" s="83"/>
    </row>
    <row r="291" spans="1:9" s="69" customFormat="1" ht="15">
      <c r="A291" s="44" t="s">
        <v>386</v>
      </c>
      <c r="B291" s="99" t="s">
        <v>387</v>
      </c>
      <c r="C291" s="84">
        <v>55400</v>
      </c>
      <c r="D291" s="84">
        <v>2600</v>
      </c>
      <c r="E291" s="85">
        <f t="shared" si="37"/>
        <v>58000</v>
      </c>
      <c r="F291" s="74">
        <v>18.49</v>
      </c>
      <c r="G291" s="75"/>
      <c r="H291" s="74">
        <f t="shared" si="38"/>
        <v>18.49</v>
      </c>
      <c r="I291" s="83"/>
    </row>
    <row r="292" spans="1:9" s="69" customFormat="1" ht="15">
      <c r="A292" s="44" t="s">
        <v>388</v>
      </c>
      <c r="B292" s="99" t="s">
        <v>389</v>
      </c>
      <c r="C292" s="84">
        <v>41600</v>
      </c>
      <c r="D292" s="84">
        <v>1900</v>
      </c>
      <c r="E292" s="82">
        <f t="shared" si="37"/>
        <v>43500</v>
      </c>
      <c r="F292" s="74">
        <v>17.69</v>
      </c>
      <c r="G292" s="75"/>
      <c r="H292" s="75">
        <f t="shared" si="38"/>
        <v>17.69</v>
      </c>
      <c r="I292" s="83"/>
    </row>
    <row r="293" spans="1:9" s="69" customFormat="1" ht="15">
      <c r="A293" s="44" t="s">
        <v>390</v>
      </c>
      <c r="B293" s="99" t="s">
        <v>391</v>
      </c>
      <c r="C293" s="84">
        <v>41600</v>
      </c>
      <c r="D293" s="84">
        <v>1900</v>
      </c>
      <c r="E293" s="82">
        <f t="shared" si="37"/>
        <v>43500</v>
      </c>
      <c r="F293" s="74">
        <v>27.32</v>
      </c>
      <c r="G293" s="75"/>
      <c r="H293" s="75">
        <f t="shared" si="38"/>
        <v>27.32</v>
      </c>
      <c r="I293" s="83"/>
    </row>
    <row r="294" spans="1:9" s="69" customFormat="1" ht="30">
      <c r="A294" s="44" t="s">
        <v>392</v>
      </c>
      <c r="B294" s="99" t="s">
        <v>393</v>
      </c>
      <c r="C294" s="84">
        <v>124800</v>
      </c>
      <c r="D294" s="84">
        <v>1900</v>
      </c>
      <c r="E294" s="85">
        <f t="shared" si="37"/>
        <v>126700</v>
      </c>
      <c r="F294" s="74">
        <v>17.67</v>
      </c>
      <c r="G294" s="75"/>
      <c r="H294" s="74">
        <f t="shared" si="38"/>
        <v>17.67</v>
      </c>
      <c r="I294" s="83"/>
    </row>
    <row r="295" spans="1:9" s="69" customFormat="1" ht="33" customHeight="1">
      <c r="A295" s="44" t="s">
        <v>394</v>
      </c>
      <c r="B295" s="99" t="s">
        <v>395</v>
      </c>
      <c r="C295" s="84">
        <v>124800</v>
      </c>
      <c r="D295" s="84">
        <v>1900</v>
      </c>
      <c r="E295" s="85">
        <f t="shared" si="37"/>
        <v>126700</v>
      </c>
      <c r="F295" s="74">
        <v>26.5</v>
      </c>
      <c r="G295" s="75"/>
      <c r="H295" s="74">
        <f t="shared" si="38"/>
        <v>26.5</v>
      </c>
      <c r="I295" s="83"/>
    </row>
    <row r="296" spans="1:9" s="69" customFormat="1" ht="33" customHeight="1">
      <c r="A296" s="44" t="s">
        <v>396</v>
      </c>
      <c r="B296" s="99" t="s">
        <v>397</v>
      </c>
      <c r="C296" s="84">
        <v>331400</v>
      </c>
      <c r="D296" s="81" t="e">
        <f>#REF!</f>
        <v>#REF!</v>
      </c>
      <c r="E296" s="85" t="e">
        <f t="shared" si="37"/>
        <v>#REF!</v>
      </c>
      <c r="F296" s="74">
        <v>18.49</v>
      </c>
      <c r="G296" s="75"/>
      <c r="H296" s="74">
        <f t="shared" si="38"/>
        <v>18.49</v>
      </c>
      <c r="I296" s="83"/>
    </row>
    <row r="297" spans="1:9" s="69" customFormat="1" ht="15.75" customHeight="1">
      <c r="A297" s="44" t="s">
        <v>398</v>
      </c>
      <c r="B297" s="99" t="s">
        <v>399</v>
      </c>
      <c r="C297" s="84">
        <v>198800</v>
      </c>
      <c r="D297" s="81" t="e">
        <f>#REF!</f>
        <v>#REF!</v>
      </c>
      <c r="E297" s="85" t="e">
        <f t="shared" si="37"/>
        <v>#REF!</v>
      </c>
      <c r="F297" s="74">
        <v>28.14</v>
      </c>
      <c r="G297" s="75"/>
      <c r="H297" s="74">
        <f t="shared" si="38"/>
        <v>28.14</v>
      </c>
      <c r="I297" s="83"/>
    </row>
    <row r="298" spans="1:9" s="69" customFormat="1" ht="15">
      <c r="A298" s="44" t="s">
        <v>400</v>
      </c>
      <c r="B298" s="99" t="s">
        <v>401</v>
      </c>
      <c r="C298" s="84">
        <v>132600</v>
      </c>
      <c r="D298" s="81" t="e">
        <f>#REF!</f>
        <v>#REF!</v>
      </c>
      <c r="E298" s="85" t="e">
        <f t="shared" si="37"/>
        <v>#REF!</v>
      </c>
      <c r="F298" s="74">
        <v>17.67</v>
      </c>
      <c r="G298" s="75"/>
      <c r="H298" s="74">
        <f t="shared" si="38"/>
        <v>17.67</v>
      </c>
      <c r="I298" s="83"/>
    </row>
    <row r="299" spans="1:9" s="69" customFormat="1" ht="15">
      <c r="A299" s="44" t="s">
        <v>402</v>
      </c>
      <c r="B299" s="99" t="s">
        <v>403</v>
      </c>
      <c r="C299" s="84">
        <v>265100</v>
      </c>
      <c r="D299" s="81" t="e">
        <f>#REF!</f>
        <v>#REF!</v>
      </c>
      <c r="E299" s="85" t="e">
        <f t="shared" si="37"/>
        <v>#REF!</v>
      </c>
      <c r="F299" s="74">
        <v>26.51</v>
      </c>
      <c r="G299" s="75"/>
      <c r="H299" s="74">
        <f t="shared" si="38"/>
        <v>26.51</v>
      </c>
      <c r="I299" s="83"/>
    </row>
    <row r="300" spans="1:9" s="69" customFormat="1" ht="15">
      <c r="A300" s="44" t="s">
        <v>404</v>
      </c>
      <c r="B300" s="99" t="s">
        <v>405</v>
      </c>
      <c r="C300" s="84">
        <v>132600</v>
      </c>
      <c r="D300" s="81">
        <f>D290</f>
        <v>1900</v>
      </c>
      <c r="E300" s="85">
        <f t="shared" si="37"/>
        <v>134500</v>
      </c>
      <c r="F300" s="74">
        <v>26.51</v>
      </c>
      <c r="G300" s="75"/>
      <c r="H300" s="74">
        <f t="shared" si="38"/>
        <v>26.51</v>
      </c>
      <c r="I300" s="83"/>
    </row>
    <row r="301" spans="1:9" s="69" customFormat="1" ht="15">
      <c r="A301" s="44" t="s">
        <v>406</v>
      </c>
      <c r="B301" s="99" t="s">
        <v>407</v>
      </c>
      <c r="C301" s="84">
        <v>198800</v>
      </c>
      <c r="D301" s="81" t="e">
        <f>#REF!</f>
        <v>#REF!</v>
      </c>
      <c r="E301" s="85" t="e">
        <f t="shared" si="37"/>
        <v>#REF!</v>
      </c>
      <c r="F301" s="74">
        <v>17.67</v>
      </c>
      <c r="G301" s="75"/>
      <c r="H301" s="74">
        <f t="shared" si="38"/>
        <v>17.67</v>
      </c>
      <c r="I301" s="83"/>
    </row>
    <row r="302" spans="1:9" s="69" customFormat="1" ht="14.25" customHeight="1">
      <c r="A302" s="44" t="s">
        <v>408</v>
      </c>
      <c r="B302" s="99" t="s">
        <v>409</v>
      </c>
      <c r="C302" s="84">
        <v>331400</v>
      </c>
      <c r="D302" s="81" t="e">
        <f>#REF!</f>
        <v>#REF!</v>
      </c>
      <c r="E302" s="85" t="e">
        <f t="shared" si="37"/>
        <v>#REF!</v>
      </c>
      <c r="F302" s="74">
        <v>26.51</v>
      </c>
      <c r="G302" s="75"/>
      <c r="H302" s="74">
        <f t="shared" si="38"/>
        <v>26.51</v>
      </c>
      <c r="I302" s="83"/>
    </row>
    <row r="303" spans="1:9" s="69" customFormat="1" ht="15">
      <c r="A303" s="44" t="s">
        <v>410</v>
      </c>
      <c r="B303" s="99" t="s">
        <v>411</v>
      </c>
      <c r="C303" s="84">
        <v>397700</v>
      </c>
      <c r="D303" s="81" t="e">
        <f>#REF!</f>
        <v>#REF!</v>
      </c>
      <c r="E303" s="85" t="e">
        <f t="shared" si="37"/>
        <v>#REF!</v>
      </c>
      <c r="F303" s="74">
        <v>18.49</v>
      </c>
      <c r="G303" s="75"/>
      <c r="H303" s="74">
        <f t="shared" si="38"/>
        <v>18.49</v>
      </c>
      <c r="I303" s="83"/>
    </row>
    <row r="304" spans="1:9" s="69" customFormat="1" ht="15">
      <c r="A304" s="44" t="s">
        <v>412</v>
      </c>
      <c r="B304" s="99" t="s">
        <v>413</v>
      </c>
      <c r="C304" s="84">
        <v>662800</v>
      </c>
      <c r="D304" s="81" t="e">
        <f>#REF!</f>
        <v>#REF!</v>
      </c>
      <c r="E304" s="85" t="e">
        <f t="shared" si="37"/>
        <v>#REF!</v>
      </c>
      <c r="F304" s="74">
        <v>26.51</v>
      </c>
      <c r="G304" s="75"/>
      <c r="H304" s="74">
        <f t="shared" si="38"/>
        <v>26.51</v>
      </c>
      <c r="I304" s="83"/>
    </row>
    <row r="305" spans="1:9" s="69" customFormat="1" ht="15">
      <c r="A305" s="44" t="s">
        <v>414</v>
      </c>
      <c r="B305" s="99" t="s">
        <v>415</v>
      </c>
      <c r="C305" s="84">
        <v>265200</v>
      </c>
      <c r="D305" s="81" t="e">
        <f>#REF!</f>
        <v>#REF!</v>
      </c>
      <c r="E305" s="85" t="e">
        <f t="shared" si="37"/>
        <v>#REF!</v>
      </c>
      <c r="F305" s="74">
        <v>26.51</v>
      </c>
      <c r="G305" s="75"/>
      <c r="H305" s="74">
        <f t="shared" si="38"/>
        <v>26.51</v>
      </c>
      <c r="I305" s="83"/>
    </row>
    <row r="306" spans="1:9" s="69" customFormat="1" ht="16.5" customHeight="1">
      <c r="A306" s="44" t="s">
        <v>416</v>
      </c>
      <c r="B306" s="99" t="s">
        <v>417</v>
      </c>
      <c r="C306" s="84">
        <v>265100</v>
      </c>
      <c r="D306" s="81">
        <f>D291</f>
        <v>2600</v>
      </c>
      <c r="E306" s="85">
        <f t="shared" si="37"/>
        <v>267700</v>
      </c>
      <c r="F306" s="74">
        <v>45</v>
      </c>
      <c r="G306" s="75"/>
      <c r="H306" s="74">
        <f t="shared" si="38"/>
        <v>45</v>
      </c>
      <c r="I306" s="83"/>
    </row>
    <row r="307" spans="1:9" s="69" customFormat="1" ht="15">
      <c r="A307" s="44" t="s">
        <v>418</v>
      </c>
      <c r="B307" s="99" t="s">
        <v>419</v>
      </c>
      <c r="C307" s="84">
        <v>198800</v>
      </c>
      <c r="D307" s="81">
        <f>D292</f>
        <v>1900</v>
      </c>
      <c r="E307" s="85">
        <f t="shared" si="37"/>
        <v>200700</v>
      </c>
      <c r="F307" s="74">
        <v>36.16</v>
      </c>
      <c r="G307" s="75"/>
      <c r="H307" s="74">
        <f t="shared" si="38"/>
        <v>36.16</v>
      </c>
      <c r="I307" s="83"/>
    </row>
    <row r="308" spans="1:9" s="69" customFormat="1" ht="15">
      <c r="A308" s="44" t="s">
        <v>420</v>
      </c>
      <c r="B308" s="99" t="s">
        <v>421</v>
      </c>
      <c r="C308" s="84">
        <v>265100</v>
      </c>
      <c r="D308" s="81" t="e">
        <f>#REF!</f>
        <v>#REF!</v>
      </c>
      <c r="E308" s="85" t="e">
        <f t="shared" si="37"/>
        <v>#REF!</v>
      </c>
      <c r="F308" s="74">
        <v>17.67</v>
      </c>
      <c r="G308" s="75"/>
      <c r="H308" s="74">
        <f t="shared" si="38"/>
        <v>17.67</v>
      </c>
      <c r="I308" s="83"/>
    </row>
    <row r="309" spans="1:9" s="69" customFormat="1" ht="15">
      <c r="A309" s="44" t="s">
        <v>420</v>
      </c>
      <c r="B309" s="99" t="s">
        <v>422</v>
      </c>
      <c r="C309" s="84">
        <v>596500</v>
      </c>
      <c r="D309" s="84">
        <f>D294</f>
        <v>1900</v>
      </c>
      <c r="E309" s="85">
        <f t="shared" si="37"/>
        <v>598400</v>
      </c>
      <c r="F309" s="74">
        <v>17.67</v>
      </c>
      <c r="G309" s="75"/>
      <c r="H309" s="74">
        <f t="shared" si="38"/>
        <v>17.67</v>
      </c>
      <c r="I309" s="83"/>
    </row>
    <row r="310" spans="1:9" s="69" customFormat="1" ht="15.75" customHeight="1">
      <c r="A310" s="44" t="s">
        <v>423</v>
      </c>
      <c r="B310" s="99" t="s">
        <v>424</v>
      </c>
      <c r="C310" s="84"/>
      <c r="D310" s="84"/>
      <c r="E310" s="85"/>
      <c r="F310" s="74">
        <v>8.84</v>
      </c>
      <c r="G310" s="75"/>
      <c r="H310" s="74">
        <f t="shared" si="38"/>
        <v>8.84</v>
      </c>
      <c r="I310" s="83"/>
    </row>
    <row r="311" spans="1:9" ht="21" customHeight="1">
      <c r="A311" s="44" t="s">
        <v>425</v>
      </c>
      <c r="B311" s="99" t="s">
        <v>426</v>
      </c>
      <c r="C311" s="84"/>
      <c r="D311" s="84"/>
      <c r="E311" s="85"/>
      <c r="F311" s="74">
        <v>6.43</v>
      </c>
      <c r="G311" s="75"/>
      <c r="H311" s="74">
        <f>(G311+F311)</f>
        <v>6.43</v>
      </c>
      <c r="I311" s="7"/>
    </row>
    <row r="312" spans="1:9" ht="30" customHeight="1">
      <c r="A312" s="44" t="s">
        <v>427</v>
      </c>
      <c r="B312" s="99" t="s">
        <v>428</v>
      </c>
      <c r="C312" s="84"/>
      <c r="D312" s="84"/>
      <c r="E312" s="85"/>
      <c r="F312" s="74">
        <v>24.24</v>
      </c>
      <c r="G312" s="75"/>
      <c r="H312" s="74">
        <f>(G312+F312)</f>
        <v>24.24</v>
      </c>
      <c r="I312" s="7"/>
    </row>
    <row r="313" spans="1:9" ht="28.5" customHeight="1">
      <c r="A313" s="53" t="s">
        <v>429</v>
      </c>
      <c r="C313" s="54"/>
      <c r="D313" s="55"/>
      <c r="E313" s="56"/>
      <c r="F313" s="54"/>
      <c r="G313" s="55"/>
      <c r="H313" s="55"/>
      <c r="I313" s="7"/>
    </row>
    <row r="314" spans="2:8" ht="12.75">
      <c r="B314" s="57" t="s">
        <v>430</v>
      </c>
      <c r="C314" s="58"/>
      <c r="D314" s="59"/>
      <c r="E314" s="60"/>
      <c r="F314" s="58"/>
      <c r="G314" s="59"/>
      <c r="H314" s="59"/>
    </row>
    <row r="315" spans="2:9" ht="14.25" customHeight="1">
      <c r="B315" s="57" t="s">
        <v>431</v>
      </c>
      <c r="C315" s="58"/>
      <c r="D315" s="59"/>
      <c r="E315" s="60"/>
      <c r="F315" s="58"/>
      <c r="G315" s="59"/>
      <c r="H315" s="59"/>
      <c r="I315" s="57"/>
    </row>
    <row r="316" spans="2:9" ht="12.75" hidden="1">
      <c r="B316" s="57"/>
      <c r="C316" s="58"/>
      <c r="D316" s="59"/>
      <c r="E316" s="60"/>
      <c r="F316" s="58"/>
      <c r="G316" s="59"/>
      <c r="H316" s="59"/>
      <c r="I316" s="57"/>
    </row>
    <row r="317" spans="2:9" ht="12.75" hidden="1">
      <c r="B317" s="57"/>
      <c r="C317" s="58"/>
      <c r="D317" s="59"/>
      <c r="E317" s="60"/>
      <c r="F317" s="58"/>
      <c r="G317" s="59"/>
      <c r="H317" s="59"/>
      <c r="I317" s="57"/>
    </row>
    <row r="318" spans="2:9" ht="12.75" hidden="1">
      <c r="B318" s="57"/>
      <c r="C318" s="58"/>
      <c r="D318" s="59"/>
      <c r="E318" s="60"/>
      <c r="F318" s="58"/>
      <c r="G318" s="59"/>
      <c r="H318" s="59"/>
      <c r="I318" s="57"/>
    </row>
    <row r="319" spans="2:9" ht="12.75" hidden="1">
      <c r="B319" s="57"/>
      <c r="C319" s="58"/>
      <c r="D319" s="59"/>
      <c r="E319" s="60"/>
      <c r="F319" s="58"/>
      <c r="G319" s="59"/>
      <c r="H319" s="59"/>
      <c r="I319" s="57"/>
    </row>
    <row r="320" ht="12.75" hidden="1">
      <c r="I320" s="57"/>
    </row>
    <row r="321" ht="5.25" customHeight="1" hidden="1"/>
    <row r="322" ht="12.75" hidden="1"/>
    <row r="323" spans="2:7" ht="12.75" hidden="1">
      <c r="B323" s="8"/>
      <c r="D323" s="9"/>
      <c r="G323" s="9"/>
    </row>
    <row r="324" ht="19.5" customHeight="1"/>
  </sheetData>
  <sheetProtection/>
  <mergeCells count="33">
    <mergeCell ref="A178:D178"/>
    <mergeCell ref="A188:E188"/>
    <mergeCell ref="A287:E287"/>
    <mergeCell ref="A246:E246"/>
    <mergeCell ref="A247:C247"/>
    <mergeCell ref="A252:E252"/>
    <mergeCell ref="A253:C253"/>
    <mergeCell ref="A281:B281"/>
    <mergeCell ref="A285:E285"/>
    <mergeCell ref="A117:E117"/>
    <mergeCell ref="A119:E119"/>
    <mergeCell ref="A138:E138"/>
    <mergeCell ref="A151:E151"/>
    <mergeCell ref="A153:E153"/>
    <mergeCell ref="A168:E168"/>
    <mergeCell ref="A1:H1"/>
    <mergeCell ref="A3:H3"/>
    <mergeCell ref="A4:H4"/>
    <mergeCell ref="A5:H5"/>
    <mergeCell ref="A6:A7"/>
    <mergeCell ref="B6:B7"/>
    <mergeCell ref="C6:E6"/>
    <mergeCell ref="F6:H6"/>
    <mergeCell ref="A217:E217"/>
    <mergeCell ref="A68:E68"/>
    <mergeCell ref="A8:E8"/>
    <mergeCell ref="A24:E24"/>
    <mergeCell ref="A40:E40"/>
    <mergeCell ref="A52:E52"/>
    <mergeCell ref="A65:E65"/>
    <mergeCell ref="A73:E73"/>
    <mergeCell ref="A76:E76"/>
    <mergeCell ref="A104:E104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13</cp:lastModifiedBy>
  <cp:lastPrinted>2018-08-06T11:03:23Z</cp:lastPrinted>
  <dcterms:created xsi:type="dcterms:W3CDTF">1996-10-08T23:32:33Z</dcterms:created>
  <dcterms:modified xsi:type="dcterms:W3CDTF">2019-03-27T05:46:18Z</dcterms:modified>
  <cp:category/>
  <cp:version/>
  <cp:contentType/>
  <cp:contentStatus/>
</cp:coreProperties>
</file>