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<sst xmlns="http://schemas.openxmlformats.org/spreadsheetml/2006/main" count="692" uniqueCount="452">
  <si>
    <t xml:space="preserve">на платные медицинские услуги, оказываемые </t>
  </si>
  <si>
    <t xml:space="preserve"> в УЗ "Брестская городская детская поликлиника №1"</t>
  </si>
  <si>
    <t>№ позиции</t>
  </si>
  <si>
    <t>Наименование услуги</t>
  </si>
  <si>
    <t>Цена до деноменации</t>
  </si>
  <si>
    <t>Цена после деноминации</t>
  </si>
  <si>
    <t>Тариф, руб.</t>
  </si>
  <si>
    <t>Стоимость материалов, руб.</t>
  </si>
  <si>
    <t>Итого стоимость услуги , руб.</t>
  </si>
  <si>
    <t xml:space="preserve">Итого стоимость услуги , руб. </t>
  </si>
  <si>
    <t xml:space="preserve">1. Ультразвуковая диагностика </t>
  </si>
  <si>
    <t>1.1.</t>
  </si>
  <si>
    <r>
      <t xml:space="preserve">УЗИ </t>
    </r>
    <r>
      <rPr>
        <sz val="10"/>
        <rFont val="Times New Roman"/>
        <family val="1"/>
      </rPr>
      <t>печени, желчного пузыря без определения функции</t>
    </r>
  </si>
  <si>
    <t>1.2.</t>
  </si>
  <si>
    <r>
      <t xml:space="preserve">УЗИ </t>
    </r>
    <r>
      <rPr>
        <sz val="10"/>
        <rFont val="Times New Roman"/>
        <family val="1"/>
      </rPr>
      <t>печени, желчного пузыря с определением функции</t>
    </r>
  </si>
  <si>
    <t>1.3.</t>
  </si>
  <si>
    <r>
      <t xml:space="preserve">УЗИ </t>
    </r>
    <r>
      <rPr>
        <sz val="10"/>
        <rFont val="Times New Roman"/>
        <family val="1"/>
      </rPr>
      <t>поджелудочной железы</t>
    </r>
  </si>
  <si>
    <t>1.4.</t>
  </si>
  <si>
    <r>
      <t>УЗИ</t>
    </r>
    <r>
      <rPr>
        <sz val="10"/>
        <rFont val="Times New Roman"/>
        <family val="1"/>
      </rPr>
      <t xml:space="preserve"> селезенка</t>
    </r>
  </si>
  <si>
    <t>1.5.</t>
  </si>
  <si>
    <r>
      <t xml:space="preserve">УЗИ </t>
    </r>
    <r>
      <rPr>
        <sz val="10"/>
        <rFont val="Times New Roman"/>
        <family val="1"/>
      </rPr>
      <t>почек и надпочечников</t>
    </r>
  </si>
  <si>
    <t>1.6.</t>
  </si>
  <si>
    <r>
      <t xml:space="preserve">УЗИ </t>
    </r>
    <r>
      <rPr>
        <sz val="10"/>
        <rFont val="Times New Roman"/>
        <family val="1"/>
      </rPr>
      <t>мочевого пузыря</t>
    </r>
  </si>
  <si>
    <t>1.7.</t>
  </si>
  <si>
    <r>
      <t xml:space="preserve">УЗИ </t>
    </r>
    <r>
      <rPr>
        <sz val="10"/>
        <rFont val="Times New Roman"/>
        <family val="1"/>
      </rPr>
      <t>мочевого пузыря с определением остаточной мочи</t>
    </r>
  </si>
  <si>
    <t>1.8.</t>
  </si>
  <si>
    <r>
      <t xml:space="preserve">УЗИ </t>
    </r>
    <r>
      <rPr>
        <sz val="10"/>
        <rFont val="Times New Roman"/>
        <family val="1"/>
      </rPr>
      <t>почек и надпочечников, мочевого пузыря</t>
    </r>
  </si>
  <si>
    <t>1.9.</t>
  </si>
  <si>
    <r>
      <t xml:space="preserve">УЗИ </t>
    </r>
    <r>
      <rPr>
        <sz val="10"/>
        <rFont val="Times New Roman"/>
        <family val="1"/>
      </rPr>
      <t>почек, надпочечников, мочевого пузыря с определением ост.мочи</t>
    </r>
  </si>
  <si>
    <t>1.10.</t>
  </si>
  <si>
    <r>
      <t xml:space="preserve">УЗИ </t>
    </r>
    <r>
      <rPr>
        <sz val="10"/>
        <rFont val="Times New Roman"/>
        <family val="1"/>
      </rPr>
      <t>органов  брюшной полости и почек</t>
    </r>
  </si>
  <si>
    <t>1.11.</t>
  </si>
  <si>
    <r>
      <t xml:space="preserve">УЗИ </t>
    </r>
    <r>
      <rPr>
        <sz val="10"/>
        <rFont val="Times New Roman"/>
        <family val="1"/>
      </rPr>
      <t>щитовидной железы с лимфатическими поверхностными узлами</t>
    </r>
  </si>
  <si>
    <t>1.12.</t>
  </si>
  <si>
    <r>
      <t xml:space="preserve">УЗИ </t>
    </r>
    <r>
      <rPr>
        <sz val="10"/>
        <rFont val="Times New Roman"/>
        <family val="1"/>
      </rPr>
      <t>суставов парных</t>
    </r>
  </si>
  <si>
    <t>1.13.</t>
  </si>
  <si>
    <r>
      <t xml:space="preserve">УЗИ </t>
    </r>
    <r>
      <rPr>
        <sz val="10"/>
        <rFont val="Times New Roman"/>
        <family val="1"/>
      </rPr>
      <t>глазных орбит</t>
    </r>
  </si>
  <si>
    <t>1.14.</t>
  </si>
  <si>
    <r>
      <t xml:space="preserve">УЗИ </t>
    </r>
    <r>
      <rPr>
        <sz val="10"/>
        <rFont val="Times New Roman"/>
        <family val="1"/>
      </rPr>
      <t>головного мозга новорожденного</t>
    </r>
  </si>
  <si>
    <t>1.15.</t>
  </si>
  <si>
    <t>Эхокардиография (M + B режим + допплер + цветное картирование):</t>
  </si>
  <si>
    <t xml:space="preserve">                   Иностранные граждане: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</si>
  <si>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</si>
  <si>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</si>
  <si>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</si>
  <si>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</si>
  <si>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</si>
  <si>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</si>
  <si>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</si>
  <si>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</si>
  <si>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</si>
  <si>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</si>
  <si>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</si>
  <si>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</si>
  <si>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</si>
  <si>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1.30.</t>
  </si>
  <si>
    <t>2. Функциональная диагностика</t>
  </si>
  <si>
    <t>2.1.</t>
  </si>
  <si>
    <t>Электрокардиограмма в 12-отдведениях без функциональных проб (ЭКГ) (Кардиавит АТ1, Альтон)</t>
  </si>
  <si>
    <t>2.3.</t>
  </si>
  <si>
    <t>2.4.</t>
  </si>
  <si>
    <t>2.5.</t>
  </si>
  <si>
    <t>2.6.</t>
  </si>
  <si>
    <t>2.7.</t>
  </si>
  <si>
    <t>исследование функции внешнего дыхания без функц.проб</t>
  </si>
  <si>
    <t>2.8.</t>
  </si>
  <si>
    <t>проведение функциональной пробы при исследовании функции внешнего дыхания</t>
  </si>
  <si>
    <t xml:space="preserve"> </t>
  </si>
  <si>
    <t>2.9.</t>
  </si>
  <si>
    <t>пневмотахометрия</t>
  </si>
  <si>
    <t>-</t>
  </si>
  <si>
    <t>2.10.</t>
  </si>
  <si>
    <t>регистрация кривой поток-объем форсированного выдоха</t>
  </si>
  <si>
    <t xml:space="preserve"> - </t>
  </si>
  <si>
    <t>2.11.</t>
  </si>
  <si>
    <t>элетроэнцефалография (ЭЭГ)</t>
  </si>
  <si>
    <t>2.13.</t>
  </si>
  <si>
    <t>ЭЭГ с функциональными пробами (фотостимуляция, гипервентиляция)</t>
  </si>
  <si>
    <t>2.14.</t>
  </si>
  <si>
    <t>2.15.</t>
  </si>
  <si>
    <t>2.16.</t>
  </si>
  <si>
    <t>2.17.</t>
  </si>
  <si>
    <t>3. Консультации врачей-специалистов (терапевтического профиля)</t>
  </si>
  <si>
    <t>3.1.</t>
  </si>
  <si>
    <t>2 категория</t>
  </si>
  <si>
    <t>3.2.</t>
  </si>
  <si>
    <t xml:space="preserve">1 категория </t>
  </si>
  <si>
    <t>3. Консультации врачей-специалистов (хирургичесого профиля)</t>
  </si>
  <si>
    <t>3.1.1.</t>
  </si>
  <si>
    <t>3.2.1.</t>
  </si>
  <si>
    <t>3.3.1.</t>
  </si>
  <si>
    <t>высшая категория</t>
  </si>
  <si>
    <t xml:space="preserve">              Иностранные граждане</t>
  </si>
  <si>
    <t xml:space="preserve"> Консультации врачей-специалистов (терапевтического профиля)</t>
  </si>
  <si>
    <t>3.4.</t>
  </si>
  <si>
    <t>3.5.</t>
  </si>
  <si>
    <t>Консультации врачей-специалистов (хирургического профиля)</t>
  </si>
  <si>
    <t>3.6.</t>
  </si>
  <si>
    <t>3.7.</t>
  </si>
  <si>
    <t>3.8.</t>
  </si>
  <si>
    <t xml:space="preserve"> 4. Эндоскопические исследования</t>
  </si>
  <si>
    <t>4.1.</t>
  </si>
  <si>
    <t>Эзофагогастродуоденоскопия диагностическая (ФГДС)</t>
  </si>
  <si>
    <t>4.2.</t>
  </si>
  <si>
    <t>Эзофагогастродуоденоскопия диагностическая (ФГДС) ( тест на хеликобактериоз)</t>
  </si>
  <si>
    <t>4.3.</t>
  </si>
  <si>
    <t>Эзофагогастродуоденоскопия лечебно-диагностическая (ФГДС)</t>
  </si>
  <si>
    <t xml:space="preserve">                   Иностранные граждане</t>
  </si>
  <si>
    <t>4.4.</t>
  </si>
  <si>
    <t>4.5.</t>
  </si>
  <si>
    <t>Эзофагогастродуоденоскопия диагностическая (экспресс-диагностика хеликобактериоза)</t>
  </si>
  <si>
    <t>4.6.</t>
  </si>
  <si>
    <t>5.Лабораторная диагностика</t>
  </si>
  <si>
    <t>5.1.</t>
  </si>
  <si>
    <t>Общий анализ мочи (в норме)</t>
  </si>
  <si>
    <t>5.2.</t>
  </si>
  <si>
    <t>Общий анализ мочи (при патологии)</t>
  </si>
  <si>
    <t>5.3.</t>
  </si>
  <si>
    <t>Количественное определение  белка в моче</t>
  </si>
  <si>
    <t>5.4.</t>
  </si>
  <si>
    <t>Анализ мочи по Нечипоренко</t>
  </si>
  <si>
    <t>5.5.</t>
  </si>
  <si>
    <t>Исследование мочи на глюкозу</t>
  </si>
  <si>
    <t>5.6.</t>
  </si>
  <si>
    <t>Исследование кала  на яйцеглист</t>
  </si>
  <si>
    <t>5.7.</t>
  </si>
  <si>
    <t>Анализ кала на капрограмму</t>
  </si>
  <si>
    <t>5.8.</t>
  </si>
  <si>
    <t>Анализ кала на обнаружение цист лямблий</t>
  </si>
  <si>
    <t>5.9.</t>
  </si>
  <si>
    <t>Общий анализ крови</t>
  </si>
  <si>
    <t>5.10.</t>
  </si>
  <si>
    <t>Подсчёт тромбоцитов</t>
  </si>
  <si>
    <t>5.11.</t>
  </si>
  <si>
    <t>Подсчёт ретикулоцитов</t>
  </si>
  <si>
    <t>5.12.</t>
  </si>
  <si>
    <t>Определение времени кровотечения и свертывания цельной крови</t>
  </si>
  <si>
    <t>5.13.</t>
  </si>
  <si>
    <t>Глюкоза  в крови</t>
  </si>
  <si>
    <t>5.14.</t>
  </si>
  <si>
    <t>Анализ крови на малярию</t>
  </si>
  <si>
    <t>5.15.</t>
  </si>
  <si>
    <t>Исследование соскоба на энтеробиоз</t>
  </si>
  <si>
    <t>5.1.Биохимические исследования сыворотки крови :</t>
  </si>
  <si>
    <t>5.1.1.</t>
  </si>
  <si>
    <t>на мочевину</t>
  </si>
  <si>
    <t>5.1.2.</t>
  </si>
  <si>
    <t>на креатинин</t>
  </si>
  <si>
    <t>5.1.3.</t>
  </si>
  <si>
    <t>на глюкозу</t>
  </si>
  <si>
    <t>5.1.4.</t>
  </si>
  <si>
    <t>на холестерин</t>
  </si>
  <si>
    <t>5.1.5.</t>
  </si>
  <si>
    <t>на триглицериды</t>
  </si>
  <si>
    <t>5.1.6.</t>
  </si>
  <si>
    <t>на АСаТ</t>
  </si>
  <si>
    <t>5.1.7.</t>
  </si>
  <si>
    <t>на АЛаТ</t>
  </si>
  <si>
    <t>5.1.8.</t>
  </si>
  <si>
    <t xml:space="preserve">на белок </t>
  </si>
  <si>
    <t>5.1.9.</t>
  </si>
  <si>
    <t>на альбумин</t>
  </si>
  <si>
    <t>5.1.10.</t>
  </si>
  <si>
    <t>на билирубин</t>
  </si>
  <si>
    <t>5.1.11.</t>
  </si>
  <si>
    <t>на общий кальций</t>
  </si>
  <si>
    <t>5.1.12.</t>
  </si>
  <si>
    <t>на активность лактатдегидрогеназы</t>
  </si>
  <si>
    <t>5.2. Исследование состояния гемостаза :</t>
  </si>
  <si>
    <t>5.2.2.</t>
  </si>
  <si>
    <t>коагулограмма</t>
  </si>
  <si>
    <t>5.3. Иммунологические исследования :</t>
  </si>
  <si>
    <t>5.3.1.</t>
  </si>
  <si>
    <t>определение группы крови и резус-фактора</t>
  </si>
  <si>
    <t>5.3.2.</t>
  </si>
  <si>
    <t>забор крови из вены</t>
  </si>
  <si>
    <t xml:space="preserve">                 Иностранные граждане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</si>
  <si>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</si>
  <si>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</si>
  <si>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</si>
  <si>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</si>
  <si>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</si>
  <si>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</si>
  <si>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</si>
  <si>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</si>
  <si>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</si>
  <si>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</si>
  <si>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</si>
  <si>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</si>
  <si>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</si>
  <si>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</si>
  <si>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</si>
  <si>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5.2.Исследование состояния гемостаза :</t>
  </si>
  <si>
    <t>5.3.Иммунологические исследования :</t>
  </si>
  <si>
    <t>6. Иммунизация</t>
  </si>
  <si>
    <t>6.1.</t>
  </si>
  <si>
    <t>Проведение процедуры вакцинации</t>
  </si>
  <si>
    <t>6.2.</t>
  </si>
  <si>
    <t>6.3.</t>
  </si>
  <si>
    <t>Проведение процедуры вакцинации против коклюша, дифтерии, столбняка - вакцина "Инфанрикс"</t>
  </si>
  <si>
    <t>6.4.</t>
  </si>
  <si>
    <t>Проведение процедуры вакцинации против гриппа - вакцина "Ваксигрип"</t>
  </si>
  <si>
    <t xml:space="preserve">                  Иностранные граждане</t>
  </si>
  <si>
    <t>7. Иммунизация (по желанию граждан)</t>
  </si>
  <si>
    <t>7.1</t>
  </si>
  <si>
    <t>Проведение процедуры вакцинации против ветряной оспы - вакцина "Варилрикс"</t>
  </si>
  <si>
    <t>7.3</t>
  </si>
  <si>
    <t>Проведение процедуры вакцинации против кори, паротита,краснухи- вакцина "Приорикс"</t>
  </si>
  <si>
    <t>7.4</t>
  </si>
  <si>
    <t>Проведение процедуры вакцинации против коклюша, дифтерии, столбняка, полиомиелита и инфекции вызываемой Haemophilus influenzae mun b - вакцина "Пентаксим"</t>
  </si>
  <si>
    <t>7.5</t>
  </si>
  <si>
    <t>Проведение процедуры вакцинации против коклюша, дифтерии, столбняка, полиомиелита  - вакцина "Тетраксим"</t>
  </si>
  <si>
    <t>7.2</t>
  </si>
  <si>
    <t>Проведение процедуры вакцинации для профилактики инфекции вызываемой 23 серотипами пневмококков - вакцина "Пневмо-23"</t>
  </si>
  <si>
    <t>Проведение  процедуры вакцинации против гриппа- вакцина "Ваксигрипп"</t>
  </si>
  <si>
    <t>Проведение процедуры вакцинации против коклюша, дифтерии, столбняка,полиомелита, гемофильной инфекции, вирусного гепатита В - вакцина "Инфанрикс-гекса"</t>
  </si>
  <si>
    <t>7.10</t>
  </si>
  <si>
    <t>Проведение  процедуры вакцинации против вируса папилломы человека, рака шейки матки - вакцина "Церварикс"</t>
  </si>
  <si>
    <t xml:space="preserve">Механический аппаратный массаж на массажной кушетке с локальной термотерапией 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</si>
  <si>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</si>
  <si>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</si>
  <si>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</si>
  <si>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общий массаж (у детей грудного и младшего дошкольного возраста)</t>
  </si>
  <si>
    <t>6.5.</t>
  </si>
  <si>
    <t>6.6.</t>
  </si>
  <si>
    <t>6.8.</t>
  </si>
  <si>
    <t>9.Диагностические офтальмологические исследования:</t>
  </si>
  <si>
    <t>9.1</t>
  </si>
  <si>
    <t>исследование полей зрения (периметрия)</t>
  </si>
  <si>
    <t>9.2</t>
  </si>
  <si>
    <t>исследование переднего отрезка глаза с помощью щелевой лампы (биомикроскопия)</t>
  </si>
  <si>
    <t>9.3</t>
  </si>
  <si>
    <t>пневмотонометрия</t>
  </si>
  <si>
    <t>9.4</t>
  </si>
  <si>
    <t>авторефрактокератометрия</t>
  </si>
  <si>
    <t>9.5</t>
  </si>
  <si>
    <t>эхоскопия "А" методом</t>
  </si>
  <si>
    <t>9.6</t>
  </si>
  <si>
    <t>эхоскопия "Б" методом</t>
  </si>
  <si>
    <t>9.7</t>
  </si>
  <si>
    <t>офтальмоскопия (иследование глазного дна)</t>
  </si>
  <si>
    <t>9.8</t>
  </si>
  <si>
    <t>визометрия</t>
  </si>
  <si>
    <t>9.9</t>
  </si>
  <si>
    <t>коррекция аномальной рефракции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</si>
  <si>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</si>
  <si>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</si>
  <si>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</si>
  <si>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</si>
  <si>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</si>
  <si>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</si>
  <si>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</si>
  <si>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</si>
  <si>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</si>
  <si>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10.Физиотерапевтические услуги:</t>
  </si>
  <si>
    <t>10.1</t>
  </si>
  <si>
    <t>Электролечение:</t>
  </si>
  <si>
    <t>10.1.1</t>
  </si>
  <si>
    <t>электрофорез постоянным, импульсным токами</t>
  </si>
  <si>
    <t>10.1.2</t>
  </si>
  <si>
    <t>дарсонвализация местная</t>
  </si>
  <si>
    <t>10.1.3</t>
  </si>
  <si>
    <t>ультравысокочастотная терапия</t>
  </si>
  <si>
    <t>10.1.4</t>
  </si>
  <si>
    <t>магнитотерапия местная</t>
  </si>
  <si>
    <t>10.1.5</t>
  </si>
  <si>
    <t>магнитотерапия общая</t>
  </si>
  <si>
    <t>10.2</t>
  </si>
  <si>
    <t>Светолечение:</t>
  </si>
  <si>
    <t>10.2.1</t>
  </si>
  <si>
    <t>ультрафиолетовое облучение местное</t>
  </si>
  <si>
    <t>10.2.2</t>
  </si>
  <si>
    <t>видимое инфракрасное облучение общее, местное</t>
  </si>
  <si>
    <t>10.2.3</t>
  </si>
  <si>
    <t>лазеротерапия, магнитолазеротерапия</t>
  </si>
  <si>
    <t>10.3</t>
  </si>
  <si>
    <t>Воздействие факторами механической природы</t>
  </si>
  <si>
    <t>10.3.1</t>
  </si>
  <si>
    <t>ультразвуковая терапия</t>
  </si>
  <si>
    <t>10.3.2</t>
  </si>
  <si>
    <t>ультрафонофорез</t>
  </si>
  <si>
    <t>10.4</t>
  </si>
  <si>
    <t>Ингаляционная терапия:</t>
  </si>
  <si>
    <t>10.4.1</t>
  </si>
  <si>
    <t>ингаляции лекарственные</t>
  </si>
  <si>
    <t>10.4.2</t>
  </si>
  <si>
    <t>аромафитотерапия</t>
  </si>
  <si>
    <t>10.4.3</t>
  </si>
  <si>
    <t>галлотерапия камерная спелеотерапия (до 6 человек)</t>
  </si>
  <si>
    <t>10.5</t>
  </si>
  <si>
    <t>Гидротерапия:</t>
  </si>
  <si>
    <t>10.5.1</t>
  </si>
  <si>
    <t>подводный душ-массаж</t>
  </si>
  <si>
    <t>10.5.2</t>
  </si>
  <si>
    <t>ванны пресные, ароматические</t>
  </si>
  <si>
    <t>10.5.3</t>
  </si>
  <si>
    <t>ванны жемчужные</t>
  </si>
  <si>
    <t>10.6</t>
  </si>
  <si>
    <t>Термолечение:</t>
  </si>
  <si>
    <t>10.6.1</t>
  </si>
  <si>
    <t>Парафиновые, озокеритовые аппликации</t>
  </si>
  <si>
    <t>10.7</t>
  </si>
  <si>
    <t>Механотерапи:</t>
  </si>
  <si>
    <t>10.7.1</t>
  </si>
  <si>
    <t>Механотерапия на аппаратах блокового типа</t>
  </si>
  <si>
    <t>10.7.2</t>
  </si>
  <si>
    <t>Механотерапия на аппаратах маятникового типа</t>
  </si>
  <si>
    <t>Механотерапия на тренажерах</t>
  </si>
  <si>
    <t>Механотерапия с использованием тренирующих устройств</t>
  </si>
  <si>
    <t>иностранные граждане</t>
  </si>
  <si>
    <t>10.2.1.</t>
  </si>
  <si>
    <t>10.2.2.</t>
  </si>
  <si>
    <t>10.2.3.</t>
  </si>
  <si>
    <t>11.Оториноларингологические услуги:</t>
  </si>
  <si>
    <t>1.Манипуляции:</t>
  </si>
  <si>
    <t>11.1.1</t>
  </si>
  <si>
    <t>промывание наружного слухового прохода</t>
  </si>
  <si>
    <t>11.1.2</t>
  </si>
  <si>
    <t>удаление серной пробки</t>
  </si>
  <si>
    <t>11.1.3</t>
  </si>
  <si>
    <t>промывание лакун миндалин</t>
  </si>
  <si>
    <t>11.1.4.</t>
  </si>
  <si>
    <t>Промывание носа методом перемещения жидкости по Проетцу</t>
  </si>
  <si>
    <t>Баллонная дилатация естественных соустий верхнечелюстных пазух при хронических параназальных синуситах</t>
  </si>
  <si>
    <t xml:space="preserve">  иностранные граждане</t>
  </si>
  <si>
    <t>11.1.4</t>
  </si>
  <si>
    <t>11.1.5</t>
  </si>
  <si>
    <t>11.1.6</t>
  </si>
  <si>
    <t>удаление инородного тела из уха</t>
  </si>
  <si>
    <t>11.1.7</t>
  </si>
  <si>
    <t>продувание слуховых труб по Политцеру (1сеанс)</t>
  </si>
  <si>
    <t>11.1.8</t>
  </si>
  <si>
    <t>продувание слуховых труб катетером с введением лекарств (1сеанс)</t>
  </si>
  <si>
    <t>11.1.9</t>
  </si>
  <si>
    <t>акуметрия (исследование слуха шепотной речью, камертонами)</t>
  </si>
  <si>
    <t>11.1.10</t>
  </si>
  <si>
    <t>аудиометрия</t>
  </si>
  <si>
    <t>11.1.11</t>
  </si>
  <si>
    <t>импедансометрия</t>
  </si>
  <si>
    <t>11.1.12</t>
  </si>
  <si>
    <t>промывание хронического уха аттиковой канюлей</t>
  </si>
  <si>
    <t>11.1.13</t>
  </si>
  <si>
    <t>массаж барабанной перепонки</t>
  </si>
  <si>
    <t>11.1.14</t>
  </si>
  <si>
    <t>туалет уха</t>
  </si>
  <si>
    <t>11.1.15</t>
  </si>
  <si>
    <t>вскрытие абсцедирующего фурункула наружного слухового прохода</t>
  </si>
  <si>
    <t>11.1.16</t>
  </si>
  <si>
    <t>обработка слизистой носа, глотки , гортани лекарственными препаратами</t>
  </si>
  <si>
    <t>11.1.17</t>
  </si>
  <si>
    <t>11.1.18</t>
  </si>
  <si>
    <t>внутригортанное вливание лекарственных средств</t>
  </si>
  <si>
    <t>11.1.19</t>
  </si>
  <si>
    <t>удаление инородного тела из носа</t>
  </si>
  <si>
    <t>11.1.20</t>
  </si>
  <si>
    <t>вскрытие абсцедирующих фурункулов носа</t>
  </si>
  <si>
    <t>11.1.21</t>
  </si>
  <si>
    <t>анемизация слизистой носа и носоглотки</t>
  </si>
  <si>
    <t>11.1.22</t>
  </si>
  <si>
    <t>передняя тампонада носа</t>
  </si>
  <si>
    <t>11.1.23</t>
  </si>
  <si>
    <t>расширение перитонзиллярного абсцесса</t>
  </si>
  <si>
    <t>11.1.24</t>
  </si>
  <si>
    <t>радиокаутеризация папиллом (гранул) ротоглотки, носа</t>
  </si>
  <si>
    <t>11.1.25</t>
  </si>
  <si>
    <t>ручная репозиция костей носа при переломах с тампонадой и наложением повязки</t>
  </si>
  <si>
    <t>11.1.26</t>
  </si>
  <si>
    <t>вакуумный дренаж околоносовых пазух по зондерману и проетцу</t>
  </si>
  <si>
    <t>11.1.27</t>
  </si>
  <si>
    <t>вскрытие перитонзиллярных абсцессов</t>
  </si>
  <si>
    <t>11.1.28</t>
  </si>
  <si>
    <t>снятие швов</t>
  </si>
  <si>
    <t>11.1.29</t>
  </si>
  <si>
    <t>телеэндоскопия лор-органов</t>
  </si>
  <si>
    <t>11.1.30</t>
  </si>
  <si>
    <t>2.Забор материала для лаб. исследований для иностранных граждан:</t>
  </si>
  <si>
    <t>11.2.1</t>
  </si>
  <si>
    <t>забор материала из эозинофилы</t>
  </si>
  <si>
    <t>11.2.2</t>
  </si>
  <si>
    <t>забор материала для микробиологического исследования</t>
  </si>
  <si>
    <t>12</t>
  </si>
  <si>
    <t>Экспресс-диагностика для определения in vitro В-гемолитического стрептококка группы А "Стрептотест"</t>
  </si>
  <si>
    <t>12.1</t>
  </si>
  <si>
    <t>13. Лучевая диагностика(для иностранных граждан)</t>
  </si>
  <si>
    <t>13.1.</t>
  </si>
  <si>
    <t xml:space="preserve">Рентгенография (обзорная) грудной полости в одной проекции </t>
  </si>
  <si>
    <t>13.2</t>
  </si>
  <si>
    <t xml:space="preserve">Рентгенография (обзорная) грудной полости в двух проекциях </t>
  </si>
  <si>
    <t>13.3</t>
  </si>
  <si>
    <t xml:space="preserve">Рентгенография гортани (обзорная) </t>
  </si>
  <si>
    <t>13.4</t>
  </si>
  <si>
    <t xml:space="preserve">Рентгенография (обзорная) брюшной полости </t>
  </si>
  <si>
    <t>13.5</t>
  </si>
  <si>
    <t xml:space="preserve">Рентгенография отдела позвоночника в одной прекции </t>
  </si>
  <si>
    <t>13.6</t>
  </si>
  <si>
    <t xml:space="preserve">Рентгенография отдела позвоночника в двух прекциях </t>
  </si>
  <si>
    <t>13.7</t>
  </si>
  <si>
    <t xml:space="preserve">Рентгенография периферических отделов скелета в одной проекции </t>
  </si>
  <si>
    <t>13.8</t>
  </si>
  <si>
    <t>Рентгенография периферических отделов скелета в двух проекциях</t>
  </si>
  <si>
    <t>13.9</t>
  </si>
  <si>
    <t xml:space="preserve">Рентгенография черепа в одной проекции </t>
  </si>
  <si>
    <t>13.10</t>
  </si>
  <si>
    <t xml:space="preserve">Рентгенография черепа в двух проекциях </t>
  </si>
  <si>
    <t>13.11</t>
  </si>
  <si>
    <t>Рентгенография придаточных пазух носа</t>
  </si>
  <si>
    <t>13.12</t>
  </si>
  <si>
    <t xml:space="preserve">Рентгенография височно-челюстного состава </t>
  </si>
  <si>
    <t>13.13</t>
  </si>
  <si>
    <t xml:space="preserve">Рентгенография нижней челюсти </t>
  </si>
  <si>
    <t>13.14</t>
  </si>
  <si>
    <t xml:space="preserve">Рентгенография костей носа </t>
  </si>
  <si>
    <t>13.15</t>
  </si>
  <si>
    <t xml:space="preserve">Рентгенография височной кости </t>
  </si>
  <si>
    <t>13.16</t>
  </si>
  <si>
    <t xml:space="preserve">Рентгенография ключицы </t>
  </si>
  <si>
    <t>13.18</t>
  </si>
  <si>
    <t>Рентгенография лопатки в двух проекциях</t>
  </si>
  <si>
    <t>13.19</t>
  </si>
  <si>
    <t>Рентгенография ребер</t>
  </si>
  <si>
    <t>13.20</t>
  </si>
  <si>
    <t xml:space="preserve">Рентгенография грудины </t>
  </si>
  <si>
    <t>13.21</t>
  </si>
  <si>
    <t xml:space="preserve">Функциональное исследование позвоночника </t>
  </si>
  <si>
    <t>13.22</t>
  </si>
  <si>
    <t xml:space="preserve">Рентгенография костей таза </t>
  </si>
  <si>
    <t xml:space="preserve">Рентгенография мягких тканей </t>
  </si>
  <si>
    <t>13.23</t>
  </si>
  <si>
    <t>Каждый последующий снимок в специальных проекциях</t>
  </si>
  <si>
    <t>14</t>
  </si>
  <si>
    <t>14.1.</t>
  </si>
  <si>
    <t xml:space="preserve">Прейскурант </t>
  </si>
  <si>
    <t>7.4.</t>
  </si>
  <si>
    <t>7.2.</t>
  </si>
  <si>
    <t>Проведение процедуры вакцинации против коклюша, дифтерии, столбняка, полиомиелита, вирусного геппатита В, гемофильной инфекции - вакцина "ГЕКСАКСИМ"</t>
  </si>
  <si>
    <t>7. Массаж</t>
  </si>
  <si>
    <t>7.1.</t>
  </si>
  <si>
    <t>7.5.</t>
  </si>
  <si>
    <t>7.6.</t>
  </si>
  <si>
    <t>7.7.</t>
  </si>
  <si>
    <t>7.8.</t>
  </si>
  <si>
    <t>7.9.</t>
  </si>
  <si>
    <t>11.1.3.</t>
  </si>
  <si>
    <t>ЭКГ с дозированной физической нагрузкой (велоэргометрия)</t>
  </si>
  <si>
    <t>2.12.</t>
  </si>
  <si>
    <r>
      <t xml:space="preserve">Забор биопсийного материала  для эндоскопических исследований </t>
    </r>
    <r>
      <rPr>
        <b/>
        <sz val="11"/>
        <rFont val="Times New Roman"/>
        <family val="1"/>
      </rPr>
      <t xml:space="preserve">(для граждан РБ) </t>
    </r>
    <r>
      <rPr>
        <sz val="11"/>
        <rFont val="Times New Roman"/>
        <family val="1"/>
      </rPr>
      <t>за 1 кусочек</t>
    </r>
  </si>
  <si>
    <r>
      <t>Забор биопсийного материала  для эндоскопичеких исследований</t>
    </r>
    <r>
      <rPr>
        <b/>
        <sz val="11"/>
        <rFont val="Times New Roman"/>
        <family val="1"/>
      </rPr>
      <t xml:space="preserve"> (для иностранных граждан)</t>
    </r>
    <r>
      <rPr>
        <sz val="11"/>
        <rFont val="Times New Roman"/>
        <family val="1"/>
      </rPr>
      <t xml:space="preserve"> за 1 кусочек</t>
    </r>
  </si>
  <si>
    <r>
      <t>Забор биопсийного материала  для эндоскопичеких исследований</t>
    </r>
    <r>
      <rPr>
        <b/>
        <sz val="11"/>
        <rFont val="Times New Roman"/>
        <family val="1"/>
      </rPr>
      <t xml:space="preserve"> (для застрахованных граждан) </t>
    </r>
    <r>
      <rPr>
        <sz val="11"/>
        <rFont val="Times New Roman"/>
        <family val="1"/>
      </rPr>
      <t>за 1 кусочек</t>
    </r>
  </si>
  <si>
    <r>
      <t xml:space="preserve">Забор биопсийного материала  для эндоскопичеких исследований </t>
    </r>
    <r>
      <rPr>
        <b/>
        <sz val="11"/>
        <rFont val="Times New Roman"/>
        <family val="1"/>
      </rPr>
      <t>(для иностранных граждан, постоянно проживающих в РБ</t>
    </r>
    <r>
      <rPr>
        <sz val="11"/>
        <rFont val="Times New Roman"/>
        <family val="1"/>
      </rPr>
      <t>) за 1 кусочек</t>
    </r>
  </si>
  <si>
    <t>14.2.</t>
  </si>
  <si>
    <t>14.3.</t>
  </si>
  <si>
    <t>"04" марта 2020 г.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</si>
</sst>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00"/>
    <numFmt numFmtId="190" formatCode="0.00000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,##0.0"/>
    <numFmt numFmtId="200" formatCode="#,##0.000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1" fillId="32" borderId="10" xfId="6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3" fontId="0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3" fontId="1" fillId="32" borderId="11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 wrapText="1"/>
    </xf>
    <xf numFmtId="3" fontId="1" fillId="32" borderId="12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/>
    </xf>
    <xf numFmtId="16" fontId="1" fillId="32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3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16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3" fillId="32" borderId="15" xfId="0" applyNumberFormat="1" applyFont="1" applyFill="1" applyBorder="1" applyAlignment="1">
      <alignment horizontal="left"/>
    </xf>
    <xf numFmtId="0" fontId="3" fillId="32" borderId="16" xfId="0" applyNumberFormat="1" applyFont="1" applyFill="1" applyBorder="1" applyAlignment="1">
      <alignment horizontal="left"/>
    </xf>
    <xf numFmtId="3" fontId="3" fillId="32" borderId="16" xfId="0" applyNumberFormat="1" applyFont="1" applyFill="1" applyBorder="1" applyAlignment="1">
      <alignment horizontal="left"/>
    </xf>
    <xf numFmtId="3" fontId="3" fillId="32" borderId="16" xfId="0" applyNumberFormat="1" applyFont="1" applyFill="1" applyBorder="1" applyAlignment="1">
      <alignment horizontal="center"/>
    </xf>
    <xf numFmtId="3" fontId="3" fillId="32" borderId="14" xfId="0" applyNumberFormat="1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3" fontId="2" fillId="32" borderId="16" xfId="0" applyNumberFormat="1" applyFont="1" applyFill="1" applyBorder="1" applyAlignment="1">
      <alignment horizontal="left"/>
    </xf>
    <xf numFmtId="3" fontId="2" fillId="32" borderId="16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/>
    </xf>
    <xf numFmtId="17" fontId="1" fillId="32" borderId="10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wrapText="1"/>
    </xf>
    <xf numFmtId="3" fontId="1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vertical="center"/>
    </xf>
    <xf numFmtId="49" fontId="1" fillId="32" borderId="12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wrapText="1"/>
    </xf>
    <xf numFmtId="3" fontId="4" fillId="32" borderId="16" xfId="0" applyNumberFormat="1" applyFont="1" applyFill="1" applyBorder="1" applyAlignment="1">
      <alignment horizontal="center"/>
    </xf>
    <xf numFmtId="3" fontId="4" fillId="32" borderId="14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left"/>
    </xf>
    <xf numFmtId="3" fontId="2" fillId="32" borderId="12" xfId="0" applyNumberFormat="1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left"/>
    </xf>
    <xf numFmtId="0" fontId="11" fillId="32" borderId="0" xfId="0" applyFont="1" applyFill="1" applyAlignment="1">
      <alignment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/>
    </xf>
    <xf numFmtId="14" fontId="1" fillId="32" borderId="10" xfId="0" applyNumberFormat="1" applyFont="1" applyFill="1" applyBorder="1" applyAlignment="1">
      <alignment wrapText="1"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3" fontId="58" fillId="32" borderId="0" xfId="0" applyNumberFormat="1" applyFont="1" applyFill="1" applyAlignment="1">
      <alignment/>
    </xf>
    <xf numFmtId="3" fontId="59" fillId="32" borderId="0" xfId="0" applyNumberFormat="1" applyFont="1" applyFill="1" applyAlignment="1">
      <alignment horizontal="center"/>
    </xf>
    <xf numFmtId="3" fontId="59" fillId="32" borderId="0" xfId="0" applyNumberFormat="1" applyFont="1" applyFill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4" fillId="32" borderId="14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3" fontId="1" fillId="32" borderId="18" xfId="0" applyNumberFormat="1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3" fontId="61" fillId="32" borderId="12" xfId="0" applyNumberFormat="1" applyFont="1" applyFill="1" applyBorder="1" applyAlignment="1">
      <alignment horizontal="center"/>
    </xf>
    <xf numFmtId="3" fontId="61" fillId="32" borderId="12" xfId="0" applyNumberFormat="1" applyFont="1" applyFill="1" applyBorder="1" applyAlignment="1">
      <alignment/>
    </xf>
    <xf numFmtId="3" fontId="57" fillId="32" borderId="0" xfId="0" applyNumberFormat="1" applyFont="1" applyFill="1" applyAlignment="1">
      <alignment/>
    </xf>
    <xf numFmtId="3" fontId="61" fillId="32" borderId="10" xfId="0" applyNumberFormat="1" applyFont="1" applyFill="1" applyBorder="1" applyAlignment="1">
      <alignment horizontal="center"/>
    </xf>
    <xf numFmtId="3" fontId="61" fillId="32" borderId="10" xfId="0" applyNumberFormat="1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3" fontId="3" fillId="32" borderId="14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 horizontal="center"/>
    </xf>
    <xf numFmtId="4" fontId="0" fillId="32" borderId="19" xfId="0" applyNumberFormat="1" applyFont="1" applyFill="1" applyBorder="1" applyAlignment="1">
      <alignment horizontal="center"/>
    </xf>
    <xf numFmtId="4" fontId="3" fillId="32" borderId="14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2" xfId="0" applyNumberFormat="1" applyFont="1" applyFill="1" applyBorder="1" applyAlignment="1">
      <alignment horizontal="center"/>
    </xf>
    <xf numFmtId="0" fontId="57" fillId="32" borderId="19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left" vertical="center" wrapText="1"/>
    </xf>
    <xf numFmtId="3" fontId="61" fillId="32" borderId="10" xfId="0" applyNumberFormat="1" applyFont="1" applyFill="1" applyBorder="1" applyAlignment="1">
      <alignment horizontal="center" vertical="center" wrapText="1"/>
    </xf>
    <xf numFmtId="3" fontId="61" fillId="32" borderId="10" xfId="0" applyNumberFormat="1" applyFont="1" applyFill="1" applyBorder="1" applyAlignment="1">
      <alignment vertical="center" wrapText="1"/>
    </xf>
    <xf numFmtId="4" fontId="61" fillId="32" borderId="10" xfId="0" applyNumberFormat="1" applyFont="1" applyFill="1" applyBorder="1" applyAlignment="1">
      <alignment horizontal="center"/>
    </xf>
    <xf numFmtId="4" fontId="61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/>
    </xf>
    <xf numFmtId="0" fontId="62" fillId="32" borderId="15" xfId="0" applyNumberFormat="1" applyFont="1" applyFill="1" applyBorder="1" applyAlignment="1">
      <alignment horizontal="left"/>
    </xf>
    <xf numFmtId="0" fontId="62" fillId="32" borderId="16" xfId="0" applyNumberFormat="1" applyFont="1" applyFill="1" applyBorder="1" applyAlignment="1">
      <alignment horizontal="left"/>
    </xf>
    <xf numFmtId="3" fontId="62" fillId="32" borderId="16" xfId="0" applyNumberFormat="1" applyFont="1" applyFill="1" applyBorder="1" applyAlignment="1">
      <alignment horizontal="left"/>
    </xf>
    <xf numFmtId="3" fontId="62" fillId="32" borderId="16" xfId="0" applyNumberFormat="1" applyFont="1" applyFill="1" applyBorder="1" applyAlignment="1">
      <alignment horizontal="center"/>
    </xf>
    <xf numFmtId="3" fontId="62" fillId="32" borderId="14" xfId="0" applyNumberFormat="1" applyFont="1" applyFill="1" applyBorder="1" applyAlignment="1">
      <alignment/>
    </xf>
    <xf numFmtId="4" fontId="62" fillId="32" borderId="14" xfId="0" applyNumberFormat="1" applyFont="1" applyFill="1" applyBorder="1" applyAlignment="1">
      <alignment horizontal="center"/>
    </xf>
    <xf numFmtId="49" fontId="61" fillId="32" borderId="10" xfId="0" applyNumberFormat="1" applyFont="1" applyFill="1" applyBorder="1" applyAlignment="1">
      <alignment horizontal="center" vertical="center" wrapText="1"/>
    </xf>
    <xf numFmtId="3" fontId="61" fillId="32" borderId="10" xfId="6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  <xf numFmtId="0" fontId="12" fillId="32" borderId="2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14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10" fillId="32" borderId="15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wrapText="1"/>
    </xf>
    <xf numFmtId="0" fontId="9" fillId="32" borderId="16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0" fontId="9" fillId="32" borderId="21" xfId="0" applyFont="1" applyFill="1" applyBorder="1" applyAlignment="1">
      <alignment horizontal="left" wrapText="1"/>
    </xf>
    <xf numFmtId="0" fontId="9" fillId="32" borderId="22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0" fontId="9" fillId="32" borderId="18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left" wrapText="1"/>
    </xf>
    <xf numFmtId="3" fontId="63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0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9.8515625" style="6" customWidth="1"/>
    <col min="2" max="2" width="57.140625" style="6" customWidth="1"/>
    <col min="3" max="3" width="7.8515625" style="7" hidden="1" customWidth="1"/>
    <col min="4" max="4" width="10.57421875" style="67" hidden="1" customWidth="1"/>
    <col min="5" max="5" width="5.00390625" style="68" hidden="1" customWidth="1"/>
    <col min="6" max="6" width="9.57421875" style="7" customWidth="1"/>
    <col min="7" max="7" width="11.140625" style="67" customWidth="1"/>
    <col min="8" max="8" width="16.57421875" style="67" customWidth="1"/>
    <col min="9" max="9" width="10.00390625" style="6" customWidth="1"/>
    <col min="10" max="16384" width="9.140625" style="6" customWidth="1"/>
  </cols>
  <sheetData>
    <row r="1" spans="3:8" s="71" customFormat="1" ht="15.75" customHeight="1">
      <c r="C1" s="72"/>
      <c r="D1" s="73"/>
      <c r="E1" s="74"/>
      <c r="F1" s="72"/>
      <c r="G1" s="159" t="s">
        <v>451</v>
      </c>
      <c r="H1" s="159"/>
    </row>
    <row r="2" spans="1:8" s="71" customFormat="1" ht="23.25">
      <c r="A2" s="118" t="s">
        <v>431</v>
      </c>
      <c r="B2" s="118"/>
      <c r="C2" s="118"/>
      <c r="D2" s="118"/>
      <c r="E2" s="118"/>
      <c r="F2" s="118"/>
      <c r="G2" s="118"/>
      <c r="H2" s="118"/>
    </row>
    <row r="3" spans="1:8" s="66" customFormat="1" ht="13.5" customHeight="1">
      <c r="A3" s="119" t="s">
        <v>0</v>
      </c>
      <c r="B3" s="119"/>
      <c r="C3" s="119"/>
      <c r="D3" s="119"/>
      <c r="E3" s="119"/>
      <c r="F3" s="119"/>
      <c r="G3" s="119"/>
      <c r="H3" s="119"/>
    </row>
    <row r="4" spans="1:8" s="10" customFormat="1" ht="15" customHeight="1">
      <c r="A4" s="120" t="s">
        <v>1</v>
      </c>
      <c r="B4" s="120"/>
      <c r="C4" s="120"/>
      <c r="D4" s="120"/>
      <c r="E4" s="120"/>
      <c r="F4" s="120"/>
      <c r="G4" s="120"/>
      <c r="H4" s="120"/>
    </row>
    <row r="5" spans="1:8" ht="12.75" hidden="1">
      <c r="A5" s="121" t="s">
        <v>2</v>
      </c>
      <c r="B5" s="121" t="s">
        <v>3</v>
      </c>
      <c r="C5" s="122" t="s">
        <v>4</v>
      </c>
      <c r="D5" s="122"/>
      <c r="E5" s="122"/>
      <c r="F5" s="122" t="s">
        <v>5</v>
      </c>
      <c r="G5" s="122"/>
      <c r="H5" s="122"/>
    </row>
    <row r="6" spans="1:8" ht="66.75" customHeight="1">
      <c r="A6" s="121"/>
      <c r="B6" s="121"/>
      <c r="C6" s="79" t="s">
        <v>6</v>
      </c>
      <c r="D6" s="11" t="s">
        <v>7</v>
      </c>
      <c r="E6" s="11" t="s">
        <v>8</v>
      </c>
      <c r="F6" s="3" t="s">
        <v>6</v>
      </c>
      <c r="G6" s="3" t="s">
        <v>7</v>
      </c>
      <c r="H6" s="3" t="s">
        <v>9</v>
      </c>
    </row>
    <row r="7" spans="1:8" ht="15.75">
      <c r="A7" s="123" t="s">
        <v>10</v>
      </c>
      <c r="B7" s="124"/>
      <c r="C7" s="124"/>
      <c r="D7" s="124"/>
      <c r="E7" s="125"/>
      <c r="F7" s="80">
        <v>10000</v>
      </c>
      <c r="G7" s="78"/>
      <c r="H7" s="88"/>
    </row>
    <row r="8" spans="1:9" ht="15.75" customHeight="1">
      <c r="A8" s="12" t="s">
        <v>11</v>
      </c>
      <c r="B8" s="13" t="s">
        <v>12</v>
      </c>
      <c r="C8" s="14">
        <v>41600</v>
      </c>
      <c r="D8" s="14">
        <v>1900</v>
      </c>
      <c r="E8" s="15">
        <f aca="true" t="shared" si="0" ref="E8:E22">(D8+C8)</f>
        <v>43500</v>
      </c>
      <c r="F8" s="75">
        <f>41600/10000</f>
        <v>4.16</v>
      </c>
      <c r="G8" s="75">
        <f aca="true" t="shared" si="1" ref="G8:G22">D8/$F$7</f>
        <v>0.19</v>
      </c>
      <c r="H8" s="75">
        <f aca="true" t="shared" si="2" ref="H8:H22">(G8+F8)</f>
        <v>4.3500000000000005</v>
      </c>
      <c r="I8" s="7"/>
    </row>
    <row r="9" spans="1:9" ht="12" customHeight="1">
      <c r="A9" s="16" t="s">
        <v>13</v>
      </c>
      <c r="B9" s="17" t="s">
        <v>14</v>
      </c>
      <c r="C9" s="18">
        <v>69300</v>
      </c>
      <c r="D9" s="18">
        <v>2600</v>
      </c>
      <c r="E9" s="19">
        <f t="shared" si="0"/>
        <v>71900</v>
      </c>
      <c r="F9" s="75">
        <f>69300/F7</f>
        <v>6.93</v>
      </c>
      <c r="G9" s="76">
        <f t="shared" si="1"/>
        <v>0.26</v>
      </c>
      <c r="H9" s="75">
        <f t="shared" si="2"/>
        <v>7.1899999999999995</v>
      </c>
      <c r="I9" s="7"/>
    </row>
    <row r="10" spans="1:9" ht="12.75">
      <c r="A10" s="20" t="s">
        <v>15</v>
      </c>
      <c r="B10" s="17" t="s">
        <v>16</v>
      </c>
      <c r="C10" s="18">
        <v>41600</v>
      </c>
      <c r="D10" s="18">
        <v>1900</v>
      </c>
      <c r="E10" s="15">
        <f t="shared" si="0"/>
        <v>43500</v>
      </c>
      <c r="F10" s="75">
        <f>41600/F7</f>
        <v>4.16</v>
      </c>
      <c r="G10" s="76">
        <f t="shared" si="1"/>
        <v>0.19</v>
      </c>
      <c r="H10" s="76">
        <f t="shared" si="2"/>
        <v>4.3500000000000005</v>
      </c>
      <c r="I10" s="7"/>
    </row>
    <row r="11" spans="1:9" ht="12.75">
      <c r="A11" s="20" t="s">
        <v>17</v>
      </c>
      <c r="B11" s="17" t="s">
        <v>18</v>
      </c>
      <c r="C11" s="18">
        <v>27700</v>
      </c>
      <c r="D11" s="18">
        <v>1900</v>
      </c>
      <c r="E11" s="19">
        <f t="shared" si="0"/>
        <v>29600</v>
      </c>
      <c r="F11" s="75">
        <f>27700/F7</f>
        <v>2.77</v>
      </c>
      <c r="G11" s="76">
        <f t="shared" si="1"/>
        <v>0.19</v>
      </c>
      <c r="H11" s="75">
        <f t="shared" si="2"/>
        <v>2.96</v>
      </c>
      <c r="I11" s="7"/>
    </row>
    <row r="12" spans="1:9" ht="12.75">
      <c r="A12" s="20" t="s">
        <v>19</v>
      </c>
      <c r="B12" s="17" t="s">
        <v>20</v>
      </c>
      <c r="C12" s="18">
        <v>55400</v>
      </c>
      <c r="D12" s="18">
        <v>1900</v>
      </c>
      <c r="E12" s="19">
        <f t="shared" si="0"/>
        <v>57300</v>
      </c>
      <c r="F12" s="75">
        <f aca="true" t="shared" si="3" ref="F12:F22">C12/$F$7</f>
        <v>5.54</v>
      </c>
      <c r="G12" s="76">
        <f t="shared" si="1"/>
        <v>0.19</v>
      </c>
      <c r="H12" s="75">
        <f t="shared" si="2"/>
        <v>5.73</v>
      </c>
      <c r="I12" s="7"/>
    </row>
    <row r="13" spans="1:9" ht="12.75">
      <c r="A13" s="20" t="s">
        <v>21</v>
      </c>
      <c r="B13" s="17" t="s">
        <v>22</v>
      </c>
      <c r="C13" s="18">
        <v>27700</v>
      </c>
      <c r="D13" s="18">
        <v>1900</v>
      </c>
      <c r="E13" s="19">
        <f t="shared" si="0"/>
        <v>29600</v>
      </c>
      <c r="F13" s="75">
        <f t="shared" si="3"/>
        <v>2.77</v>
      </c>
      <c r="G13" s="76">
        <f t="shared" si="1"/>
        <v>0.19</v>
      </c>
      <c r="H13" s="75">
        <f t="shared" si="2"/>
        <v>2.96</v>
      </c>
      <c r="I13" s="7"/>
    </row>
    <row r="14" spans="1:9" ht="18" customHeight="1">
      <c r="A14" s="20" t="s">
        <v>23</v>
      </c>
      <c r="B14" s="17" t="s">
        <v>24</v>
      </c>
      <c r="C14" s="18">
        <v>41600</v>
      </c>
      <c r="D14" s="18">
        <v>2600</v>
      </c>
      <c r="E14" s="15">
        <f t="shared" si="0"/>
        <v>44200</v>
      </c>
      <c r="F14" s="75">
        <f t="shared" si="3"/>
        <v>4.16</v>
      </c>
      <c r="G14" s="76">
        <f t="shared" si="1"/>
        <v>0.26</v>
      </c>
      <c r="H14" s="76">
        <f t="shared" si="2"/>
        <v>4.42</v>
      </c>
      <c r="I14" s="7"/>
    </row>
    <row r="15" spans="1:9" ht="12.75">
      <c r="A15" s="20" t="s">
        <v>25</v>
      </c>
      <c r="B15" s="17" t="s">
        <v>26</v>
      </c>
      <c r="C15" s="18">
        <v>69300</v>
      </c>
      <c r="D15" s="18">
        <v>2600</v>
      </c>
      <c r="E15" s="19">
        <f t="shared" si="0"/>
        <v>71900</v>
      </c>
      <c r="F15" s="75">
        <f t="shared" si="3"/>
        <v>6.93</v>
      </c>
      <c r="G15" s="76">
        <f t="shared" si="1"/>
        <v>0.26</v>
      </c>
      <c r="H15" s="75">
        <f t="shared" si="2"/>
        <v>7.1899999999999995</v>
      </c>
      <c r="I15" s="7"/>
    </row>
    <row r="16" spans="1:9" ht="25.5">
      <c r="A16" s="20" t="s">
        <v>27</v>
      </c>
      <c r="B16" s="17" t="s">
        <v>28</v>
      </c>
      <c r="C16" s="18">
        <v>83200</v>
      </c>
      <c r="D16" s="18">
        <v>2600</v>
      </c>
      <c r="E16" s="19">
        <f t="shared" si="0"/>
        <v>85800</v>
      </c>
      <c r="F16" s="75">
        <f t="shared" si="3"/>
        <v>8.32</v>
      </c>
      <c r="G16" s="76">
        <f t="shared" si="1"/>
        <v>0.26</v>
      </c>
      <c r="H16" s="75">
        <f t="shared" si="2"/>
        <v>8.58</v>
      </c>
      <c r="I16" s="7"/>
    </row>
    <row r="17" spans="1:9" ht="12.75">
      <c r="A17" s="20" t="s">
        <v>29</v>
      </c>
      <c r="B17" s="17" t="s">
        <v>30</v>
      </c>
      <c r="C17" s="18">
        <v>138600</v>
      </c>
      <c r="D17" s="18">
        <v>2600</v>
      </c>
      <c r="E17" s="19">
        <f t="shared" si="0"/>
        <v>141200</v>
      </c>
      <c r="F17" s="75">
        <f t="shared" si="3"/>
        <v>13.86</v>
      </c>
      <c r="G17" s="76">
        <f t="shared" si="1"/>
        <v>0.26</v>
      </c>
      <c r="H17" s="75">
        <f t="shared" si="2"/>
        <v>14.12</v>
      </c>
      <c r="I17" s="7"/>
    </row>
    <row r="18" spans="1:9" ht="14.25" customHeight="1">
      <c r="A18" s="20" t="s">
        <v>31</v>
      </c>
      <c r="B18" s="17" t="s">
        <v>32</v>
      </c>
      <c r="C18" s="18">
        <v>55400</v>
      </c>
      <c r="D18" s="18">
        <v>1900</v>
      </c>
      <c r="E18" s="19">
        <f t="shared" si="0"/>
        <v>57300</v>
      </c>
      <c r="F18" s="75">
        <f t="shared" si="3"/>
        <v>5.54</v>
      </c>
      <c r="G18" s="76">
        <f t="shared" si="1"/>
        <v>0.19</v>
      </c>
      <c r="H18" s="75">
        <f t="shared" si="2"/>
        <v>5.73</v>
      </c>
      <c r="I18" s="7"/>
    </row>
    <row r="19" spans="1:9" ht="12.75">
      <c r="A19" s="20" t="s">
        <v>33</v>
      </c>
      <c r="B19" s="17" t="s">
        <v>34</v>
      </c>
      <c r="C19" s="18">
        <v>55400</v>
      </c>
      <c r="D19" s="18">
        <v>2600</v>
      </c>
      <c r="E19" s="19">
        <f t="shared" si="0"/>
        <v>58000</v>
      </c>
      <c r="F19" s="75">
        <f t="shared" si="3"/>
        <v>5.54</v>
      </c>
      <c r="G19" s="76">
        <f t="shared" si="1"/>
        <v>0.26</v>
      </c>
      <c r="H19" s="75">
        <f t="shared" si="2"/>
        <v>5.8</v>
      </c>
      <c r="I19" s="7"/>
    </row>
    <row r="20" spans="1:9" ht="12.75">
      <c r="A20" s="20" t="s">
        <v>35</v>
      </c>
      <c r="B20" s="17" t="s">
        <v>36</v>
      </c>
      <c r="C20" s="18">
        <v>41600</v>
      </c>
      <c r="D20" s="18">
        <v>1900</v>
      </c>
      <c r="E20" s="15">
        <f t="shared" si="0"/>
        <v>43500</v>
      </c>
      <c r="F20" s="75">
        <f t="shared" si="3"/>
        <v>4.16</v>
      </c>
      <c r="G20" s="76">
        <f t="shared" si="1"/>
        <v>0.19</v>
      </c>
      <c r="H20" s="76">
        <f t="shared" si="2"/>
        <v>4.3500000000000005</v>
      </c>
      <c r="I20" s="7"/>
    </row>
    <row r="21" spans="1:9" ht="12.75">
      <c r="A21" s="20" t="s">
        <v>37</v>
      </c>
      <c r="B21" s="17" t="s">
        <v>38</v>
      </c>
      <c r="C21" s="18">
        <v>55400</v>
      </c>
      <c r="D21" s="18">
        <v>1900</v>
      </c>
      <c r="E21" s="19">
        <f t="shared" si="0"/>
        <v>57300</v>
      </c>
      <c r="F21" s="75">
        <f t="shared" si="3"/>
        <v>5.54</v>
      </c>
      <c r="G21" s="76">
        <f t="shared" si="1"/>
        <v>0.19</v>
      </c>
      <c r="H21" s="75">
        <f t="shared" si="2"/>
        <v>5.73</v>
      </c>
      <c r="I21" s="7"/>
    </row>
    <row r="22" spans="1:9" ht="13.5" customHeight="1">
      <c r="A22" s="20" t="s">
        <v>39</v>
      </c>
      <c r="B22" s="21" t="s">
        <v>40</v>
      </c>
      <c r="C22" s="18">
        <v>124800</v>
      </c>
      <c r="D22" s="18">
        <v>1900</v>
      </c>
      <c r="E22" s="19">
        <f t="shared" si="0"/>
        <v>126700</v>
      </c>
      <c r="F22" s="75">
        <f t="shared" si="3"/>
        <v>12.48</v>
      </c>
      <c r="G22" s="76">
        <f t="shared" si="1"/>
        <v>0.19</v>
      </c>
      <c r="H22" s="75">
        <f t="shared" si="2"/>
        <v>12.67</v>
      </c>
      <c r="I22" s="7"/>
    </row>
    <row r="23" spans="1:9" ht="13.5">
      <c r="A23" s="126" t="s">
        <v>41</v>
      </c>
      <c r="B23" s="127"/>
      <c r="C23" s="127"/>
      <c r="D23" s="127"/>
      <c r="E23" s="128"/>
      <c r="F23" s="78"/>
      <c r="G23" s="78"/>
      <c r="H23" s="88"/>
      <c r="I23" s="7"/>
    </row>
    <row r="24" spans="1:9" ht="15" customHeight="1">
      <c r="A24" s="20" t="s">
        <v>39</v>
      </c>
      <c r="B24" s="13" t="s">
        <v>12</v>
      </c>
      <c r="C24" s="18">
        <v>198800</v>
      </c>
      <c r="D24" s="14">
        <f aca="true" t="shared" si="4" ref="D24:D38">D8</f>
        <v>1900</v>
      </c>
      <c r="E24" s="19">
        <f aca="true" t="shared" si="5" ref="E24:E38">(D24+C24)</f>
        <v>200700</v>
      </c>
      <c r="F24" s="75">
        <f aca="true" t="shared" si="6" ref="F24:G38">C24/$F$7</f>
        <v>19.88</v>
      </c>
      <c r="G24" s="75">
        <f t="shared" si="6"/>
        <v>0.19</v>
      </c>
      <c r="H24" s="75">
        <f aca="true" t="shared" si="7" ref="H24:H38">(G24+F24)</f>
        <v>20.07</v>
      </c>
      <c r="I24" s="7"/>
    </row>
    <row r="25" spans="1:9" ht="15.75" customHeight="1">
      <c r="A25" s="20" t="s">
        <v>42</v>
      </c>
      <c r="B25" s="17" t="s">
        <v>14</v>
      </c>
      <c r="C25" s="18">
        <v>331400</v>
      </c>
      <c r="D25" s="14">
        <f t="shared" si="4"/>
        <v>2600</v>
      </c>
      <c r="E25" s="19">
        <f t="shared" si="5"/>
        <v>334000</v>
      </c>
      <c r="F25" s="75">
        <f t="shared" si="6"/>
        <v>33.14</v>
      </c>
      <c r="G25" s="76">
        <f t="shared" si="6"/>
        <v>0.26</v>
      </c>
      <c r="H25" s="75">
        <f t="shared" si="7"/>
        <v>33.4</v>
      </c>
      <c r="I25" s="7"/>
    </row>
    <row r="26" spans="1:9" ht="12.75">
      <c r="A26" s="20" t="s">
        <v>43</v>
      </c>
      <c r="B26" s="17" t="s">
        <v>16</v>
      </c>
      <c r="C26" s="18">
        <v>198800</v>
      </c>
      <c r="D26" s="14">
        <f t="shared" si="4"/>
        <v>1900</v>
      </c>
      <c r="E26" s="19">
        <f t="shared" si="5"/>
        <v>200700</v>
      </c>
      <c r="F26" s="75">
        <f t="shared" si="6"/>
        <v>19.88</v>
      </c>
      <c r="G26" s="76">
        <f t="shared" si="6"/>
        <v>0.19</v>
      </c>
      <c r="H26" s="75">
        <f t="shared" si="7"/>
        <v>20.07</v>
      </c>
      <c r="I26" s="7"/>
    </row>
    <row r="27" spans="1:9" ht="12.75">
      <c r="A27" s="20" t="s">
        <v>44</v>
      </c>
      <c r="B27" s="17" t="s">
        <v>18</v>
      </c>
      <c r="C27" s="18">
        <v>132600</v>
      </c>
      <c r="D27" s="14">
        <f t="shared" si="4"/>
        <v>1900</v>
      </c>
      <c r="E27" s="19">
        <f t="shared" si="5"/>
        <v>134500</v>
      </c>
      <c r="F27" s="75">
        <f t="shared" si="6"/>
        <v>13.26</v>
      </c>
      <c r="G27" s="76">
        <f t="shared" si="6"/>
        <v>0.19</v>
      </c>
      <c r="H27" s="75">
        <f t="shared" si="7"/>
        <v>13.45</v>
      </c>
      <c r="I27" s="7"/>
    </row>
    <row r="28" spans="1:9" ht="12.75">
      <c r="A28" s="20" t="s">
        <v>45</v>
      </c>
      <c r="B28" s="17" t="s">
        <v>20</v>
      </c>
      <c r="C28" s="18">
        <v>265100</v>
      </c>
      <c r="D28" s="14">
        <f t="shared" si="4"/>
        <v>1900</v>
      </c>
      <c r="E28" s="19">
        <f t="shared" si="5"/>
        <v>267000</v>
      </c>
      <c r="F28" s="75">
        <f t="shared" si="6"/>
        <v>26.51</v>
      </c>
      <c r="G28" s="76">
        <f t="shared" si="6"/>
        <v>0.19</v>
      </c>
      <c r="H28" s="75">
        <f t="shared" si="7"/>
        <v>26.700000000000003</v>
      </c>
      <c r="I28" s="7"/>
    </row>
    <row r="29" spans="1:9" ht="12.75">
      <c r="A29" s="20" t="s">
        <v>46</v>
      </c>
      <c r="B29" s="17" t="s">
        <v>22</v>
      </c>
      <c r="C29" s="18">
        <v>132600</v>
      </c>
      <c r="D29" s="14">
        <f t="shared" si="4"/>
        <v>1900</v>
      </c>
      <c r="E29" s="19">
        <f t="shared" si="5"/>
        <v>134500</v>
      </c>
      <c r="F29" s="75">
        <f t="shared" si="6"/>
        <v>13.26</v>
      </c>
      <c r="G29" s="76">
        <f t="shared" si="6"/>
        <v>0.19</v>
      </c>
      <c r="H29" s="75">
        <f t="shared" si="7"/>
        <v>13.45</v>
      </c>
      <c r="I29" s="7"/>
    </row>
    <row r="30" spans="1:9" ht="14.25" customHeight="1">
      <c r="A30" s="20" t="s">
        <v>47</v>
      </c>
      <c r="B30" s="17" t="s">
        <v>24</v>
      </c>
      <c r="C30" s="18">
        <v>198800</v>
      </c>
      <c r="D30" s="14">
        <f t="shared" si="4"/>
        <v>2600</v>
      </c>
      <c r="E30" s="19">
        <f t="shared" si="5"/>
        <v>201400</v>
      </c>
      <c r="F30" s="75">
        <f t="shared" si="6"/>
        <v>19.88</v>
      </c>
      <c r="G30" s="76">
        <f t="shared" si="6"/>
        <v>0.26</v>
      </c>
      <c r="H30" s="75">
        <f t="shared" si="7"/>
        <v>20.14</v>
      </c>
      <c r="I30" s="7"/>
    </row>
    <row r="31" spans="1:9" ht="12.75">
      <c r="A31" s="20" t="s">
        <v>48</v>
      </c>
      <c r="B31" s="17" t="s">
        <v>26</v>
      </c>
      <c r="C31" s="18">
        <v>331400</v>
      </c>
      <c r="D31" s="14">
        <f t="shared" si="4"/>
        <v>2600</v>
      </c>
      <c r="E31" s="19">
        <f t="shared" si="5"/>
        <v>334000</v>
      </c>
      <c r="F31" s="75">
        <f t="shared" si="6"/>
        <v>33.14</v>
      </c>
      <c r="G31" s="76">
        <f t="shared" si="6"/>
        <v>0.26</v>
      </c>
      <c r="H31" s="75">
        <f t="shared" si="7"/>
        <v>33.4</v>
      </c>
      <c r="I31" s="7"/>
    </row>
    <row r="32" spans="1:9" ht="25.5">
      <c r="A32" s="20" t="s">
        <v>49</v>
      </c>
      <c r="B32" s="17" t="s">
        <v>28</v>
      </c>
      <c r="C32" s="18">
        <v>397700</v>
      </c>
      <c r="D32" s="14">
        <f t="shared" si="4"/>
        <v>2600</v>
      </c>
      <c r="E32" s="19">
        <f t="shared" si="5"/>
        <v>400300</v>
      </c>
      <c r="F32" s="75">
        <f t="shared" si="6"/>
        <v>39.77</v>
      </c>
      <c r="G32" s="76">
        <f t="shared" si="6"/>
        <v>0.26</v>
      </c>
      <c r="H32" s="75">
        <f t="shared" si="7"/>
        <v>40.03</v>
      </c>
      <c r="I32" s="7"/>
    </row>
    <row r="33" spans="1:9" ht="12.75">
      <c r="A33" s="20" t="s">
        <v>50</v>
      </c>
      <c r="B33" s="17" t="s">
        <v>30</v>
      </c>
      <c r="C33" s="18">
        <v>662800</v>
      </c>
      <c r="D33" s="14">
        <f t="shared" si="4"/>
        <v>2600</v>
      </c>
      <c r="E33" s="19">
        <f t="shared" si="5"/>
        <v>665400</v>
      </c>
      <c r="F33" s="75">
        <f t="shared" si="6"/>
        <v>66.28</v>
      </c>
      <c r="G33" s="76">
        <f t="shared" si="6"/>
        <v>0.26</v>
      </c>
      <c r="H33" s="75">
        <f t="shared" si="7"/>
        <v>66.54</v>
      </c>
      <c r="I33" s="7"/>
    </row>
    <row r="34" spans="1:9" ht="12" customHeight="1">
      <c r="A34" s="20" t="s">
        <v>51</v>
      </c>
      <c r="B34" s="17" t="s">
        <v>32</v>
      </c>
      <c r="C34" s="18">
        <v>265200</v>
      </c>
      <c r="D34" s="14">
        <f t="shared" si="4"/>
        <v>1900</v>
      </c>
      <c r="E34" s="19">
        <f t="shared" si="5"/>
        <v>267100</v>
      </c>
      <c r="F34" s="75">
        <f t="shared" si="6"/>
        <v>26.52</v>
      </c>
      <c r="G34" s="76">
        <f t="shared" si="6"/>
        <v>0.19</v>
      </c>
      <c r="H34" s="75">
        <f t="shared" si="7"/>
        <v>26.71</v>
      </c>
      <c r="I34" s="7"/>
    </row>
    <row r="35" spans="1:9" ht="12.75">
      <c r="A35" s="20" t="s">
        <v>52</v>
      </c>
      <c r="B35" s="17" t="s">
        <v>34</v>
      </c>
      <c r="C35" s="18">
        <v>265100</v>
      </c>
      <c r="D35" s="14">
        <f t="shared" si="4"/>
        <v>2600</v>
      </c>
      <c r="E35" s="19">
        <f t="shared" si="5"/>
        <v>267700</v>
      </c>
      <c r="F35" s="75">
        <f t="shared" si="6"/>
        <v>26.51</v>
      </c>
      <c r="G35" s="76">
        <f t="shared" si="6"/>
        <v>0.26</v>
      </c>
      <c r="H35" s="75">
        <f t="shared" si="7"/>
        <v>26.770000000000003</v>
      </c>
      <c r="I35" s="7"/>
    </row>
    <row r="36" spans="1:9" ht="12.75">
      <c r="A36" s="20" t="s">
        <v>53</v>
      </c>
      <c r="B36" s="17" t="s">
        <v>36</v>
      </c>
      <c r="C36" s="18">
        <v>198800</v>
      </c>
      <c r="D36" s="14">
        <f t="shared" si="4"/>
        <v>1900</v>
      </c>
      <c r="E36" s="19">
        <f t="shared" si="5"/>
        <v>200700</v>
      </c>
      <c r="F36" s="75">
        <f t="shared" si="6"/>
        <v>19.88</v>
      </c>
      <c r="G36" s="76">
        <f t="shared" si="6"/>
        <v>0.19</v>
      </c>
      <c r="H36" s="75">
        <f t="shared" si="7"/>
        <v>20.07</v>
      </c>
      <c r="I36" s="7"/>
    </row>
    <row r="37" spans="1:9" ht="12.75">
      <c r="A37" s="20" t="s">
        <v>54</v>
      </c>
      <c r="B37" s="17" t="s">
        <v>38</v>
      </c>
      <c r="C37" s="18">
        <v>265100</v>
      </c>
      <c r="D37" s="14">
        <f t="shared" si="4"/>
        <v>1900</v>
      </c>
      <c r="E37" s="19">
        <f t="shared" si="5"/>
        <v>267000</v>
      </c>
      <c r="F37" s="75">
        <f t="shared" si="6"/>
        <v>26.51</v>
      </c>
      <c r="G37" s="76">
        <f t="shared" si="6"/>
        <v>0.19</v>
      </c>
      <c r="H37" s="75">
        <f t="shared" si="7"/>
        <v>26.700000000000003</v>
      </c>
      <c r="I37" s="7"/>
    </row>
    <row r="38" spans="1:9" ht="15.75" customHeight="1">
      <c r="A38" s="20" t="s">
        <v>55</v>
      </c>
      <c r="B38" s="21" t="s">
        <v>40</v>
      </c>
      <c r="C38" s="18">
        <v>596500</v>
      </c>
      <c r="D38" s="18">
        <f t="shared" si="4"/>
        <v>1900</v>
      </c>
      <c r="E38" s="19">
        <f t="shared" si="5"/>
        <v>598400</v>
      </c>
      <c r="F38" s="75">
        <f t="shared" si="6"/>
        <v>59.65</v>
      </c>
      <c r="G38" s="76">
        <f t="shared" si="6"/>
        <v>0.19</v>
      </c>
      <c r="H38" s="75">
        <f t="shared" si="7"/>
        <v>59.839999999999996</v>
      </c>
      <c r="I38" s="7"/>
    </row>
    <row r="39" spans="1:9" ht="15.75">
      <c r="A39" s="129" t="s">
        <v>56</v>
      </c>
      <c r="B39" s="129"/>
      <c r="C39" s="129"/>
      <c r="D39" s="129"/>
      <c r="E39" s="129"/>
      <c r="F39" s="78"/>
      <c r="G39" s="78"/>
      <c r="H39" s="88"/>
      <c r="I39" s="7"/>
    </row>
    <row r="40" spans="1:8" ht="30" customHeight="1">
      <c r="A40" s="117" t="s">
        <v>57</v>
      </c>
      <c r="B40" s="22" t="s">
        <v>58</v>
      </c>
      <c r="C40" s="18">
        <v>22500</v>
      </c>
      <c r="D40" s="18">
        <v>1900</v>
      </c>
      <c r="E40" s="19">
        <f>(D40+C40)</f>
        <v>24400</v>
      </c>
      <c r="F40" s="75">
        <f aca="true" t="shared" si="8" ref="F40:G42">C40/$F$7</f>
        <v>2.25</v>
      </c>
      <c r="G40" s="75">
        <f t="shared" si="8"/>
        <v>0.19</v>
      </c>
      <c r="H40" s="75">
        <f>(G40+F40)</f>
        <v>2.44</v>
      </c>
    </row>
    <row r="41" spans="1:8" ht="12.75">
      <c r="A41" s="23" t="s">
        <v>59</v>
      </c>
      <c r="B41" s="24" t="s">
        <v>443</v>
      </c>
      <c r="C41" s="18">
        <v>87200</v>
      </c>
      <c r="D41" s="18">
        <v>1200</v>
      </c>
      <c r="E41" s="19">
        <f>D41+C41</f>
        <v>88400</v>
      </c>
      <c r="F41" s="75">
        <f t="shared" si="8"/>
        <v>8.72</v>
      </c>
      <c r="G41" s="76">
        <f t="shared" si="8"/>
        <v>0.12</v>
      </c>
      <c r="H41" s="75">
        <f>G41+F41</f>
        <v>8.84</v>
      </c>
    </row>
    <row r="42" spans="1:8" ht="20.25" customHeight="1">
      <c r="A42" s="117" t="s">
        <v>60</v>
      </c>
      <c r="B42" s="24" t="s">
        <v>64</v>
      </c>
      <c r="C42" s="18">
        <v>27300</v>
      </c>
      <c r="D42" s="18">
        <v>100</v>
      </c>
      <c r="E42" s="19">
        <f>(D42+C42)</f>
        <v>27400</v>
      </c>
      <c r="F42" s="75">
        <f t="shared" si="8"/>
        <v>2.73</v>
      </c>
      <c r="G42" s="76">
        <f t="shared" si="8"/>
        <v>0.01</v>
      </c>
      <c r="H42" s="75">
        <f>(G42+F42)</f>
        <v>2.7399999999999998</v>
      </c>
    </row>
    <row r="43" spans="1:8" ht="25.5">
      <c r="A43" s="117" t="s">
        <v>61</v>
      </c>
      <c r="B43" s="24" t="s">
        <v>66</v>
      </c>
      <c r="C43" s="18">
        <v>25500</v>
      </c>
      <c r="D43" s="18" t="s">
        <v>67</v>
      </c>
      <c r="E43" s="19">
        <f>C43</f>
        <v>25500</v>
      </c>
      <c r="F43" s="75">
        <f>C43/$F$7</f>
        <v>2.55</v>
      </c>
      <c r="G43" s="76"/>
      <c r="H43" s="75">
        <f>F43</f>
        <v>2.55</v>
      </c>
    </row>
    <row r="44" spans="1:8" ht="12.75">
      <c r="A44" s="117" t="s">
        <v>62</v>
      </c>
      <c r="B44" s="24" t="s">
        <v>69</v>
      </c>
      <c r="C44" s="18">
        <v>7800</v>
      </c>
      <c r="D44" s="18" t="s">
        <v>70</v>
      </c>
      <c r="E44" s="19">
        <f>C44</f>
        <v>7800</v>
      </c>
      <c r="F44" s="75">
        <f>C44/$F$7</f>
        <v>0.78</v>
      </c>
      <c r="G44" s="76"/>
      <c r="H44" s="75">
        <f>F44</f>
        <v>0.78</v>
      </c>
    </row>
    <row r="45" spans="1:8" ht="16.5" customHeight="1">
      <c r="A45" s="117" t="s">
        <v>63</v>
      </c>
      <c r="B45" s="25" t="s">
        <v>72</v>
      </c>
      <c r="C45" s="18">
        <v>15600</v>
      </c>
      <c r="D45" s="18" t="s">
        <v>73</v>
      </c>
      <c r="E45" s="19">
        <f>C45</f>
        <v>15600</v>
      </c>
      <c r="F45" s="75">
        <f>C45/$F$7</f>
        <v>1.56</v>
      </c>
      <c r="G45" s="76"/>
      <c r="H45" s="75">
        <f>F45</f>
        <v>1.56</v>
      </c>
    </row>
    <row r="46" spans="1:8" ht="12.75">
      <c r="A46" s="117" t="s">
        <v>65</v>
      </c>
      <c r="B46" s="24" t="s">
        <v>75</v>
      </c>
      <c r="C46" s="18">
        <v>50900</v>
      </c>
      <c r="D46" s="18">
        <v>1500</v>
      </c>
      <c r="E46" s="19">
        <f>(D46+C46)</f>
        <v>52400</v>
      </c>
      <c r="F46" s="75">
        <f>C46/$F$7</f>
        <v>5.09</v>
      </c>
      <c r="G46" s="76">
        <f>D46/$F$7</f>
        <v>0.15</v>
      </c>
      <c r="H46" s="75">
        <f>(G46+F46)</f>
        <v>5.24</v>
      </c>
    </row>
    <row r="47" spans="1:8" ht="25.5" customHeight="1">
      <c r="A47" s="117" t="s">
        <v>68</v>
      </c>
      <c r="B47" s="24" t="s">
        <v>77</v>
      </c>
      <c r="C47" s="18">
        <v>93000</v>
      </c>
      <c r="D47" s="18">
        <v>1800</v>
      </c>
      <c r="E47" s="19">
        <f>(D47+C47)</f>
        <v>94800</v>
      </c>
      <c r="F47" s="75">
        <f>C47/$F$7</f>
        <v>9.3</v>
      </c>
      <c r="G47" s="76">
        <f>D47/$F$7</f>
        <v>0.18</v>
      </c>
      <c r="H47" s="75">
        <f>(G47+F47)</f>
        <v>9.48</v>
      </c>
    </row>
    <row r="48" spans="1:9" ht="12.75">
      <c r="A48" s="130" t="s">
        <v>41</v>
      </c>
      <c r="B48" s="131"/>
      <c r="C48" s="131"/>
      <c r="D48" s="131"/>
      <c r="E48" s="132"/>
      <c r="F48" s="78"/>
      <c r="G48" s="78"/>
      <c r="H48" s="88"/>
      <c r="I48" s="7"/>
    </row>
    <row r="49" spans="1:9" ht="27" customHeight="1">
      <c r="A49" s="117" t="s">
        <v>71</v>
      </c>
      <c r="B49" s="22" t="s">
        <v>58</v>
      </c>
      <c r="C49" s="18">
        <v>93300</v>
      </c>
      <c r="D49" s="18">
        <v>1900</v>
      </c>
      <c r="E49" s="19">
        <f>(D49+C49)</f>
        <v>95200</v>
      </c>
      <c r="F49" s="75">
        <f aca="true" t="shared" si="9" ref="F49:G52">C49/$F$7</f>
        <v>9.33</v>
      </c>
      <c r="G49" s="75">
        <f t="shared" si="9"/>
        <v>0.19</v>
      </c>
      <c r="H49" s="75">
        <f>(G49+F49)</f>
        <v>9.52</v>
      </c>
      <c r="I49" s="7"/>
    </row>
    <row r="50" spans="1:9" ht="12.75">
      <c r="A50" s="117" t="s">
        <v>74</v>
      </c>
      <c r="B50" s="24" t="s">
        <v>443</v>
      </c>
      <c r="C50" s="18">
        <v>364900</v>
      </c>
      <c r="D50" s="18">
        <v>1200</v>
      </c>
      <c r="E50" s="19">
        <f>(D50+C50)</f>
        <v>366100</v>
      </c>
      <c r="F50" s="75">
        <f t="shared" si="9"/>
        <v>36.49</v>
      </c>
      <c r="G50" s="76">
        <f t="shared" si="9"/>
        <v>0.12</v>
      </c>
      <c r="H50" s="75">
        <f>(G50+F50)</f>
        <v>36.61</v>
      </c>
      <c r="I50" s="7"/>
    </row>
    <row r="51" spans="1:9" ht="15" customHeight="1">
      <c r="A51" s="117" t="s">
        <v>444</v>
      </c>
      <c r="B51" s="24" t="s">
        <v>64</v>
      </c>
      <c r="C51" s="18">
        <v>113900</v>
      </c>
      <c r="D51" s="18">
        <v>100</v>
      </c>
      <c r="E51" s="19">
        <f>(D51+C51)</f>
        <v>114000</v>
      </c>
      <c r="F51" s="75">
        <f t="shared" si="9"/>
        <v>11.39</v>
      </c>
      <c r="G51" s="76">
        <f t="shared" si="9"/>
        <v>0.01</v>
      </c>
      <c r="H51" s="75">
        <f>(G51+F51)</f>
        <v>11.4</v>
      </c>
      <c r="I51" s="7"/>
    </row>
    <row r="52" spans="1:9" ht="25.5">
      <c r="A52" s="117" t="s">
        <v>76</v>
      </c>
      <c r="B52" s="24" t="s">
        <v>66</v>
      </c>
      <c r="C52" s="18">
        <v>106100</v>
      </c>
      <c r="D52" s="18">
        <v>400</v>
      </c>
      <c r="E52" s="19">
        <f>C52</f>
        <v>106100</v>
      </c>
      <c r="F52" s="75">
        <f t="shared" si="9"/>
        <v>10.61</v>
      </c>
      <c r="G52" s="76">
        <f t="shared" si="9"/>
        <v>0.04</v>
      </c>
      <c r="H52" s="75">
        <f>F52</f>
        <v>10.61</v>
      </c>
      <c r="I52" s="7"/>
    </row>
    <row r="53" spans="1:9" ht="12.75">
      <c r="A53" s="117" t="s">
        <v>78</v>
      </c>
      <c r="B53" s="24" t="s">
        <v>69</v>
      </c>
      <c r="C53" s="18">
        <v>32700</v>
      </c>
      <c r="D53" s="18" t="s">
        <v>73</v>
      </c>
      <c r="E53" s="19">
        <f>C53</f>
        <v>32700</v>
      </c>
      <c r="F53" s="75">
        <f>C53/$F$7</f>
        <v>3.27</v>
      </c>
      <c r="G53" s="76"/>
      <c r="H53" s="75">
        <f>F53</f>
        <v>3.27</v>
      </c>
      <c r="I53" s="7"/>
    </row>
    <row r="54" spans="1:9" ht="15.75" customHeight="1">
      <c r="A54" s="117" t="s">
        <v>79</v>
      </c>
      <c r="B54" s="25" t="s">
        <v>72</v>
      </c>
      <c r="C54" s="18">
        <v>65200</v>
      </c>
      <c r="D54" s="18"/>
      <c r="E54" s="19">
        <f>C54</f>
        <v>65200</v>
      </c>
      <c r="F54" s="75">
        <f>C54/$F$7</f>
        <v>6.52</v>
      </c>
      <c r="G54" s="76">
        <f>D54/$F$7</f>
        <v>0</v>
      </c>
      <c r="H54" s="75">
        <f>F54</f>
        <v>6.52</v>
      </c>
      <c r="I54" s="7"/>
    </row>
    <row r="55" spans="1:9" ht="12.75">
      <c r="A55" s="117" t="s">
        <v>80</v>
      </c>
      <c r="B55" s="24" t="s">
        <v>75</v>
      </c>
      <c r="C55" s="18">
        <v>212900</v>
      </c>
      <c r="D55" s="18">
        <v>1500</v>
      </c>
      <c r="E55" s="19">
        <f>(D55+C55)</f>
        <v>214400</v>
      </c>
      <c r="F55" s="75">
        <f>C55/$F$7</f>
        <v>21.29</v>
      </c>
      <c r="G55" s="76">
        <f>D55/$F$7</f>
        <v>0.15</v>
      </c>
      <c r="H55" s="75">
        <f>(G55+F55)</f>
        <v>21.439999999999998</v>
      </c>
      <c r="I55" s="7"/>
    </row>
    <row r="56" spans="1:9" ht="25.5">
      <c r="A56" s="117" t="s">
        <v>81</v>
      </c>
      <c r="B56" s="24" t="s">
        <v>77</v>
      </c>
      <c r="C56" s="18">
        <v>389300</v>
      </c>
      <c r="D56" s="18">
        <f>D47</f>
        <v>1800</v>
      </c>
      <c r="E56" s="19">
        <f>(D56+C56)</f>
        <v>391100</v>
      </c>
      <c r="F56" s="75">
        <f>C56/$F$7</f>
        <v>38.93</v>
      </c>
      <c r="G56" s="75">
        <f>D56/$F$7</f>
        <v>0.18</v>
      </c>
      <c r="H56" s="75">
        <f>(G56+F56)</f>
        <v>39.11</v>
      </c>
      <c r="I56" s="7"/>
    </row>
    <row r="57" spans="1:9" ht="12" customHeight="1">
      <c r="A57" s="133" t="s">
        <v>82</v>
      </c>
      <c r="B57" s="134"/>
      <c r="C57" s="134"/>
      <c r="D57" s="134"/>
      <c r="E57" s="135"/>
      <c r="F57" s="78"/>
      <c r="G57" s="78"/>
      <c r="H57" s="88"/>
      <c r="I57" s="7"/>
    </row>
    <row r="58" spans="1:9" ht="12.75">
      <c r="A58" s="26" t="s">
        <v>83</v>
      </c>
      <c r="B58" s="27" t="s">
        <v>84</v>
      </c>
      <c r="C58" s="18">
        <v>51300</v>
      </c>
      <c r="D58" s="18" t="s">
        <v>73</v>
      </c>
      <c r="E58" s="19">
        <f>C58</f>
        <v>51300</v>
      </c>
      <c r="F58" s="75">
        <f>C58/$F$7</f>
        <v>5.13</v>
      </c>
      <c r="G58" s="18" t="s">
        <v>73</v>
      </c>
      <c r="H58" s="75">
        <f>F58</f>
        <v>5.13</v>
      </c>
      <c r="I58" s="7"/>
    </row>
    <row r="59" spans="1:9" ht="12.75">
      <c r="A59" s="26" t="s">
        <v>85</v>
      </c>
      <c r="B59" s="27" t="s">
        <v>86</v>
      </c>
      <c r="C59" s="18">
        <v>52400</v>
      </c>
      <c r="D59" s="18" t="s">
        <v>73</v>
      </c>
      <c r="E59" s="19">
        <f>C59</f>
        <v>52400</v>
      </c>
      <c r="F59" s="75">
        <f>C59/$F$7</f>
        <v>5.24</v>
      </c>
      <c r="G59" s="18" t="s">
        <v>73</v>
      </c>
      <c r="H59" s="75">
        <f>F59</f>
        <v>5.24</v>
      </c>
      <c r="I59" s="7"/>
    </row>
    <row r="60" spans="1:9" ht="13.5" customHeight="1">
      <c r="A60" s="133" t="s">
        <v>87</v>
      </c>
      <c r="B60" s="134"/>
      <c r="C60" s="134"/>
      <c r="D60" s="134"/>
      <c r="E60" s="135"/>
      <c r="F60" s="78"/>
      <c r="G60" s="78"/>
      <c r="H60" s="88"/>
      <c r="I60" s="7"/>
    </row>
    <row r="61" spans="1:9" ht="12.75">
      <c r="A61" s="26" t="s">
        <v>88</v>
      </c>
      <c r="B61" s="27" t="s">
        <v>84</v>
      </c>
      <c r="C61" s="18">
        <v>60200</v>
      </c>
      <c r="D61" s="18" t="s">
        <v>73</v>
      </c>
      <c r="E61" s="19">
        <f>C61</f>
        <v>60200</v>
      </c>
      <c r="F61" s="75">
        <f>C61/$F$7</f>
        <v>6.02</v>
      </c>
      <c r="G61" s="18" t="s">
        <v>73</v>
      </c>
      <c r="H61" s="75">
        <f>F61</f>
        <v>6.02</v>
      </c>
      <c r="I61" s="7"/>
    </row>
    <row r="62" spans="1:9" ht="12.75">
      <c r="A62" s="26" t="s">
        <v>89</v>
      </c>
      <c r="B62" s="27" t="s">
        <v>86</v>
      </c>
      <c r="C62" s="18">
        <v>61300</v>
      </c>
      <c r="D62" s="18" t="s">
        <v>73</v>
      </c>
      <c r="E62" s="19">
        <f>C62</f>
        <v>61300</v>
      </c>
      <c r="F62" s="75">
        <f>C62/$F$7</f>
        <v>6.13</v>
      </c>
      <c r="G62" s="18" t="s">
        <v>73</v>
      </c>
      <c r="H62" s="75">
        <f>F62</f>
        <v>6.13</v>
      </c>
      <c r="I62" s="7"/>
    </row>
    <row r="63" spans="1:9" ht="12.75">
      <c r="A63" s="26" t="s">
        <v>90</v>
      </c>
      <c r="B63" s="27" t="s">
        <v>91</v>
      </c>
      <c r="C63" s="18">
        <v>69600</v>
      </c>
      <c r="D63" s="18" t="s">
        <v>73</v>
      </c>
      <c r="E63" s="19">
        <f>C63</f>
        <v>69600</v>
      </c>
      <c r="F63" s="75">
        <f>C63/$F$7</f>
        <v>6.96</v>
      </c>
      <c r="G63" s="18" t="s">
        <v>73</v>
      </c>
      <c r="H63" s="75">
        <f>F63</f>
        <v>6.96</v>
      </c>
      <c r="I63" s="7"/>
    </row>
    <row r="64" spans="1:9" ht="20.25" customHeight="1">
      <c r="A64" s="28" t="s">
        <v>92</v>
      </c>
      <c r="B64" s="29"/>
      <c r="C64" s="30"/>
      <c r="D64" s="31"/>
      <c r="E64" s="32"/>
      <c r="F64" s="75"/>
      <c r="G64" s="31"/>
      <c r="H64" s="89"/>
      <c r="I64" s="7"/>
    </row>
    <row r="65" spans="1:9" ht="15">
      <c r="A65" s="133" t="s">
        <v>93</v>
      </c>
      <c r="B65" s="134"/>
      <c r="C65" s="134"/>
      <c r="D65" s="134"/>
      <c r="E65" s="135"/>
      <c r="F65" s="78"/>
      <c r="G65" s="78"/>
      <c r="H65" s="88"/>
      <c r="I65" s="7"/>
    </row>
    <row r="66" spans="1:9" ht="12.75">
      <c r="A66" s="26" t="s">
        <v>94</v>
      </c>
      <c r="B66" s="27" t="s">
        <v>84</v>
      </c>
      <c r="C66" s="18">
        <v>231900</v>
      </c>
      <c r="D66" s="18" t="s">
        <v>73</v>
      </c>
      <c r="E66" s="19">
        <f>C66</f>
        <v>231900</v>
      </c>
      <c r="F66" s="75">
        <f>C66/$F$7</f>
        <v>23.19</v>
      </c>
      <c r="G66" s="18" t="s">
        <v>73</v>
      </c>
      <c r="H66" s="75">
        <f>F66</f>
        <v>23.19</v>
      </c>
      <c r="I66" s="7"/>
    </row>
    <row r="67" spans="1:9" ht="12.75">
      <c r="A67" s="26" t="s">
        <v>95</v>
      </c>
      <c r="B67" s="27" t="s">
        <v>86</v>
      </c>
      <c r="C67" s="18">
        <v>250000</v>
      </c>
      <c r="D67" s="18" t="s">
        <v>73</v>
      </c>
      <c r="E67" s="19">
        <f>C67</f>
        <v>250000</v>
      </c>
      <c r="F67" s="75">
        <f>C67/$F$7</f>
        <v>25</v>
      </c>
      <c r="G67" s="18" t="s">
        <v>73</v>
      </c>
      <c r="H67" s="75">
        <f>F67</f>
        <v>25</v>
      </c>
      <c r="I67" s="7"/>
    </row>
    <row r="68" spans="1:9" ht="15">
      <c r="A68" s="133" t="s">
        <v>96</v>
      </c>
      <c r="B68" s="134"/>
      <c r="C68" s="134"/>
      <c r="D68" s="134"/>
      <c r="E68" s="135"/>
      <c r="F68" s="78"/>
      <c r="G68" s="78"/>
      <c r="H68" s="88"/>
      <c r="I68" s="7"/>
    </row>
    <row r="69" spans="1:9" ht="12.75">
      <c r="A69" s="26" t="s">
        <v>97</v>
      </c>
      <c r="B69" s="27" t="s">
        <v>84</v>
      </c>
      <c r="C69" s="18">
        <v>262400</v>
      </c>
      <c r="D69" s="18" t="s">
        <v>73</v>
      </c>
      <c r="E69" s="19">
        <f>C69</f>
        <v>262400</v>
      </c>
      <c r="F69" s="75">
        <f>C69/$F$7</f>
        <v>26.24</v>
      </c>
      <c r="G69" s="18" t="s">
        <v>73</v>
      </c>
      <c r="H69" s="75">
        <f>F69</f>
        <v>26.24</v>
      </c>
      <c r="I69" s="7"/>
    </row>
    <row r="70" spans="1:9" ht="12.75">
      <c r="A70" s="26" t="s">
        <v>98</v>
      </c>
      <c r="B70" s="27" t="s">
        <v>86</v>
      </c>
      <c r="C70" s="18">
        <v>276000</v>
      </c>
      <c r="D70" s="18" t="s">
        <v>73</v>
      </c>
      <c r="E70" s="19">
        <f>C70</f>
        <v>276000</v>
      </c>
      <c r="F70" s="75">
        <f>C70/$F$7</f>
        <v>27.6</v>
      </c>
      <c r="G70" s="18" t="s">
        <v>73</v>
      </c>
      <c r="H70" s="75">
        <f>F70</f>
        <v>27.6</v>
      </c>
      <c r="I70" s="7"/>
    </row>
    <row r="71" spans="1:9" ht="12.75">
      <c r="A71" s="117" t="s">
        <v>99</v>
      </c>
      <c r="B71" s="27" t="s">
        <v>91</v>
      </c>
      <c r="C71" s="18">
        <v>309000</v>
      </c>
      <c r="D71" s="18" t="s">
        <v>73</v>
      </c>
      <c r="E71" s="19">
        <f>C71</f>
        <v>309000</v>
      </c>
      <c r="F71" s="75">
        <f>C71/$F$7</f>
        <v>30.9</v>
      </c>
      <c r="G71" s="18" t="s">
        <v>73</v>
      </c>
      <c r="H71" s="75">
        <f>F71</f>
        <v>30.9</v>
      </c>
      <c r="I71" s="7"/>
    </row>
    <row r="72" spans="1:9" ht="15">
      <c r="A72" s="33" t="s">
        <v>100</v>
      </c>
      <c r="B72" s="29"/>
      <c r="C72" s="30"/>
      <c r="D72" s="31"/>
      <c r="E72" s="32"/>
      <c r="F72" s="30"/>
      <c r="G72" s="31"/>
      <c r="H72" s="89"/>
      <c r="I72" s="7"/>
    </row>
    <row r="73" spans="1:8" ht="21.75" customHeight="1">
      <c r="A73" s="117" t="s">
        <v>101</v>
      </c>
      <c r="B73" s="27" t="s">
        <v>102</v>
      </c>
      <c r="C73" s="18">
        <v>110400</v>
      </c>
      <c r="D73" s="18">
        <v>15600</v>
      </c>
      <c r="E73" s="19">
        <f>D73+C73</f>
        <v>126000</v>
      </c>
      <c r="F73" s="75">
        <f aca="true" t="shared" si="10" ref="F73:G75">C73/$F$7</f>
        <v>11.04</v>
      </c>
      <c r="G73" s="75">
        <f t="shared" si="10"/>
        <v>1.56</v>
      </c>
      <c r="H73" s="75">
        <f>G73+F73</f>
        <v>12.6</v>
      </c>
    </row>
    <row r="74" spans="1:8" ht="25.5">
      <c r="A74" s="117" t="s">
        <v>103</v>
      </c>
      <c r="B74" s="27" t="s">
        <v>104</v>
      </c>
      <c r="C74" s="18">
        <v>110400</v>
      </c>
      <c r="D74" s="18">
        <v>66500</v>
      </c>
      <c r="E74" s="19">
        <f>D74+C74</f>
        <v>176900</v>
      </c>
      <c r="F74" s="75">
        <f t="shared" si="10"/>
        <v>11.04</v>
      </c>
      <c r="G74" s="75">
        <f t="shared" si="10"/>
        <v>6.65</v>
      </c>
      <c r="H74" s="75">
        <f>G74+F74</f>
        <v>17.689999999999998</v>
      </c>
    </row>
    <row r="75" spans="1:9" ht="16.5" customHeight="1">
      <c r="A75" s="117" t="s">
        <v>105</v>
      </c>
      <c r="B75" s="27" t="s">
        <v>106</v>
      </c>
      <c r="C75" s="18">
        <v>135600</v>
      </c>
      <c r="D75" s="18">
        <f>D73</f>
        <v>15600</v>
      </c>
      <c r="E75" s="19">
        <f>D75+C75</f>
        <v>151200</v>
      </c>
      <c r="F75" s="75">
        <f t="shared" si="10"/>
        <v>13.56</v>
      </c>
      <c r="G75" s="75">
        <f t="shared" si="10"/>
        <v>1.56</v>
      </c>
      <c r="H75" s="75">
        <f>G75+F75</f>
        <v>15.120000000000001</v>
      </c>
      <c r="I75" s="7"/>
    </row>
    <row r="76" spans="1:9" ht="12.75">
      <c r="A76" s="114" t="s">
        <v>107</v>
      </c>
      <c r="B76" s="115"/>
      <c r="C76" s="34"/>
      <c r="D76" s="35"/>
      <c r="E76" s="36"/>
      <c r="F76" s="34"/>
      <c r="G76" s="35"/>
      <c r="H76" s="90"/>
      <c r="I76" s="7"/>
    </row>
    <row r="77" spans="1:9" ht="15.75" customHeight="1">
      <c r="A77" s="117" t="s">
        <v>108</v>
      </c>
      <c r="B77" s="27" t="s">
        <v>102</v>
      </c>
      <c r="C77" s="18">
        <v>479100</v>
      </c>
      <c r="D77" s="18">
        <v>15600</v>
      </c>
      <c r="E77" s="19">
        <f>D77+C77</f>
        <v>494700</v>
      </c>
      <c r="F77" s="75">
        <f aca="true" t="shared" si="11" ref="F77:G79">C77/$F$7</f>
        <v>47.91</v>
      </c>
      <c r="G77" s="75">
        <f t="shared" si="11"/>
        <v>1.56</v>
      </c>
      <c r="H77" s="75">
        <f>G77+F77</f>
        <v>49.47</v>
      </c>
      <c r="I77" s="7"/>
    </row>
    <row r="78" spans="1:9" ht="25.5">
      <c r="A78" s="117" t="s">
        <v>109</v>
      </c>
      <c r="B78" s="27" t="s">
        <v>110</v>
      </c>
      <c r="C78" s="18">
        <v>479100</v>
      </c>
      <c r="D78" s="18">
        <f>D74</f>
        <v>66500</v>
      </c>
      <c r="E78" s="19">
        <f>D78+C78</f>
        <v>545600</v>
      </c>
      <c r="F78" s="75">
        <f t="shared" si="11"/>
        <v>47.91</v>
      </c>
      <c r="G78" s="75">
        <f t="shared" si="11"/>
        <v>6.65</v>
      </c>
      <c r="H78" s="75">
        <f>G78+F78</f>
        <v>54.559999999999995</v>
      </c>
      <c r="I78" s="7"/>
    </row>
    <row r="79" spans="1:9" ht="14.25" customHeight="1">
      <c r="A79" s="117" t="s">
        <v>111</v>
      </c>
      <c r="B79" s="27" t="s">
        <v>106</v>
      </c>
      <c r="C79" s="18">
        <v>588100</v>
      </c>
      <c r="D79" s="18">
        <v>15600</v>
      </c>
      <c r="E79" s="19">
        <f>D79+C79</f>
        <v>603700</v>
      </c>
      <c r="F79" s="75">
        <f t="shared" si="11"/>
        <v>58.81</v>
      </c>
      <c r="G79" s="75">
        <f t="shared" si="11"/>
        <v>1.56</v>
      </c>
      <c r="H79" s="75">
        <f>G79+F79</f>
        <v>60.370000000000005</v>
      </c>
      <c r="I79" s="7"/>
    </row>
    <row r="80" spans="1:8" ht="15">
      <c r="A80" s="28" t="s">
        <v>112</v>
      </c>
      <c r="B80" s="29"/>
      <c r="C80" s="30"/>
      <c r="D80" s="31"/>
      <c r="E80" s="32"/>
      <c r="F80" s="30"/>
      <c r="G80" s="31"/>
      <c r="H80" s="89"/>
    </row>
    <row r="81" spans="1:8" ht="12.75">
      <c r="A81" s="117" t="s">
        <v>113</v>
      </c>
      <c r="B81" s="27" t="s">
        <v>114</v>
      </c>
      <c r="C81" s="18">
        <v>16800</v>
      </c>
      <c r="D81" s="18"/>
      <c r="E81" s="19">
        <f aca="true" t="shared" si="12" ref="E81:E95">D81+C81</f>
        <v>16800</v>
      </c>
      <c r="F81" s="75">
        <f aca="true" t="shared" si="13" ref="F81:F95">C81/$F$7</f>
        <v>1.68</v>
      </c>
      <c r="G81" s="18"/>
      <c r="H81" s="75">
        <f aca="true" t="shared" si="14" ref="H81:H95">G81+F81</f>
        <v>1.68</v>
      </c>
    </row>
    <row r="82" spans="1:8" ht="12.75">
      <c r="A82" s="117" t="s">
        <v>115</v>
      </c>
      <c r="B82" s="27" t="s">
        <v>116</v>
      </c>
      <c r="C82" s="18">
        <v>18200</v>
      </c>
      <c r="D82" s="18"/>
      <c r="E82" s="19">
        <f t="shared" si="12"/>
        <v>18200</v>
      </c>
      <c r="F82" s="75">
        <f t="shared" si="13"/>
        <v>1.82</v>
      </c>
      <c r="G82" s="18"/>
      <c r="H82" s="75">
        <f t="shared" si="14"/>
        <v>1.82</v>
      </c>
    </row>
    <row r="83" spans="1:8" ht="12.75">
      <c r="A83" s="117" t="s">
        <v>117</v>
      </c>
      <c r="B83" s="27" t="s">
        <v>118</v>
      </c>
      <c r="C83" s="18">
        <v>4800</v>
      </c>
      <c r="D83" s="18"/>
      <c r="E83" s="19">
        <f t="shared" si="12"/>
        <v>4800</v>
      </c>
      <c r="F83" s="75">
        <f t="shared" si="13"/>
        <v>0.48</v>
      </c>
      <c r="G83" s="18"/>
      <c r="H83" s="75">
        <f t="shared" si="14"/>
        <v>0.48</v>
      </c>
    </row>
    <row r="84" spans="1:8" ht="12.75">
      <c r="A84" s="117" t="s">
        <v>119</v>
      </c>
      <c r="B84" s="27" t="s">
        <v>120</v>
      </c>
      <c r="C84" s="18">
        <v>17500</v>
      </c>
      <c r="D84" s="18"/>
      <c r="E84" s="19">
        <f t="shared" si="12"/>
        <v>17500</v>
      </c>
      <c r="F84" s="75">
        <f t="shared" si="13"/>
        <v>1.75</v>
      </c>
      <c r="G84" s="18"/>
      <c r="H84" s="75">
        <f t="shared" si="14"/>
        <v>1.75</v>
      </c>
    </row>
    <row r="85" spans="1:8" ht="12.75">
      <c r="A85" s="117" t="s">
        <v>121</v>
      </c>
      <c r="B85" s="27" t="s">
        <v>122</v>
      </c>
      <c r="C85" s="18">
        <v>5000</v>
      </c>
      <c r="D85" s="18"/>
      <c r="E85" s="19">
        <f t="shared" si="12"/>
        <v>5000</v>
      </c>
      <c r="F85" s="75">
        <f t="shared" si="13"/>
        <v>0.5</v>
      </c>
      <c r="G85" s="18"/>
      <c r="H85" s="75">
        <f t="shared" si="14"/>
        <v>0.5</v>
      </c>
    </row>
    <row r="86" spans="1:8" ht="12.75">
      <c r="A86" s="117" t="s">
        <v>123</v>
      </c>
      <c r="B86" s="27" t="s">
        <v>124</v>
      </c>
      <c r="C86" s="18">
        <v>10700</v>
      </c>
      <c r="D86" s="18"/>
      <c r="E86" s="19">
        <f t="shared" si="12"/>
        <v>10700</v>
      </c>
      <c r="F86" s="75">
        <f t="shared" si="13"/>
        <v>1.07</v>
      </c>
      <c r="G86" s="18"/>
      <c r="H86" s="75">
        <f t="shared" si="14"/>
        <v>1.07</v>
      </c>
    </row>
    <row r="87" spans="1:8" ht="12.75">
      <c r="A87" s="117" t="s">
        <v>125</v>
      </c>
      <c r="B87" s="27" t="s">
        <v>126</v>
      </c>
      <c r="C87" s="18">
        <v>21100</v>
      </c>
      <c r="D87" s="18"/>
      <c r="E87" s="19">
        <f t="shared" si="12"/>
        <v>21100</v>
      </c>
      <c r="F87" s="75">
        <f t="shared" si="13"/>
        <v>2.11</v>
      </c>
      <c r="G87" s="18"/>
      <c r="H87" s="75">
        <f t="shared" si="14"/>
        <v>2.11</v>
      </c>
    </row>
    <row r="88" spans="1:8" ht="12.75">
      <c r="A88" s="117" t="s">
        <v>127</v>
      </c>
      <c r="B88" s="27" t="s">
        <v>128</v>
      </c>
      <c r="C88" s="18">
        <v>14200</v>
      </c>
      <c r="D88" s="18"/>
      <c r="E88" s="19">
        <f t="shared" si="12"/>
        <v>14200</v>
      </c>
      <c r="F88" s="75">
        <f t="shared" si="13"/>
        <v>1.42</v>
      </c>
      <c r="G88" s="18"/>
      <c r="H88" s="75">
        <f t="shared" si="14"/>
        <v>1.42</v>
      </c>
    </row>
    <row r="89" spans="1:8" ht="12.75">
      <c r="A89" s="117" t="s">
        <v>129</v>
      </c>
      <c r="B89" s="27" t="s">
        <v>130</v>
      </c>
      <c r="C89" s="18">
        <v>29700</v>
      </c>
      <c r="D89" s="18"/>
      <c r="E89" s="19">
        <f t="shared" si="12"/>
        <v>29700</v>
      </c>
      <c r="F89" s="75">
        <f t="shared" si="13"/>
        <v>2.97</v>
      </c>
      <c r="G89" s="18"/>
      <c r="H89" s="75">
        <f t="shared" si="14"/>
        <v>2.97</v>
      </c>
    </row>
    <row r="90" spans="1:8" ht="12.75">
      <c r="A90" s="117" t="s">
        <v>131</v>
      </c>
      <c r="B90" s="27" t="s">
        <v>132</v>
      </c>
      <c r="C90" s="18">
        <v>12600</v>
      </c>
      <c r="D90" s="18"/>
      <c r="E90" s="19">
        <f t="shared" si="12"/>
        <v>12600</v>
      </c>
      <c r="F90" s="75">
        <f t="shared" si="13"/>
        <v>1.26</v>
      </c>
      <c r="G90" s="18"/>
      <c r="H90" s="75">
        <f t="shared" si="14"/>
        <v>1.26</v>
      </c>
    </row>
    <row r="91" spans="1:8" ht="12.75">
      <c r="A91" s="117" t="s">
        <v>133</v>
      </c>
      <c r="B91" s="27" t="s">
        <v>134</v>
      </c>
      <c r="C91" s="18">
        <v>9800</v>
      </c>
      <c r="D91" s="18"/>
      <c r="E91" s="19">
        <f t="shared" si="12"/>
        <v>9800</v>
      </c>
      <c r="F91" s="75">
        <f t="shared" si="13"/>
        <v>0.98</v>
      </c>
      <c r="G91" s="18"/>
      <c r="H91" s="75">
        <f t="shared" si="14"/>
        <v>0.98</v>
      </c>
    </row>
    <row r="92" spans="1:8" ht="15" customHeight="1">
      <c r="A92" s="117" t="s">
        <v>135</v>
      </c>
      <c r="B92" s="27" t="s">
        <v>136</v>
      </c>
      <c r="C92" s="18">
        <v>20300</v>
      </c>
      <c r="D92" s="18"/>
      <c r="E92" s="19">
        <f t="shared" si="12"/>
        <v>20300</v>
      </c>
      <c r="F92" s="75">
        <f t="shared" si="13"/>
        <v>2.03</v>
      </c>
      <c r="G92" s="18"/>
      <c r="H92" s="75">
        <f t="shared" si="14"/>
        <v>2.03</v>
      </c>
    </row>
    <row r="93" spans="1:8" ht="12.75">
      <c r="A93" s="117" t="s">
        <v>137</v>
      </c>
      <c r="B93" s="27" t="s">
        <v>138</v>
      </c>
      <c r="C93" s="18">
        <v>9200</v>
      </c>
      <c r="D93" s="18"/>
      <c r="E93" s="19">
        <f t="shared" si="12"/>
        <v>9200</v>
      </c>
      <c r="F93" s="75">
        <f t="shared" si="13"/>
        <v>0.92</v>
      </c>
      <c r="G93" s="18"/>
      <c r="H93" s="75">
        <f t="shared" si="14"/>
        <v>0.92</v>
      </c>
    </row>
    <row r="94" spans="1:8" ht="12.75">
      <c r="A94" s="117" t="s">
        <v>139</v>
      </c>
      <c r="B94" s="27" t="s">
        <v>140</v>
      </c>
      <c r="C94" s="18">
        <v>43700</v>
      </c>
      <c r="D94" s="18"/>
      <c r="E94" s="19">
        <f t="shared" si="12"/>
        <v>43700</v>
      </c>
      <c r="F94" s="75">
        <f t="shared" si="13"/>
        <v>4.37</v>
      </c>
      <c r="G94" s="18"/>
      <c r="H94" s="75">
        <f t="shared" si="14"/>
        <v>4.37</v>
      </c>
    </row>
    <row r="95" spans="1:8" ht="12.75">
      <c r="A95" s="117" t="s">
        <v>141</v>
      </c>
      <c r="B95" s="27" t="s">
        <v>142</v>
      </c>
      <c r="C95" s="18">
        <v>10700</v>
      </c>
      <c r="D95" s="18"/>
      <c r="E95" s="19">
        <f t="shared" si="12"/>
        <v>10700</v>
      </c>
      <c r="F95" s="75">
        <f t="shared" si="13"/>
        <v>1.07</v>
      </c>
      <c r="G95" s="18"/>
      <c r="H95" s="75">
        <f t="shared" si="14"/>
        <v>1.07</v>
      </c>
    </row>
    <row r="96" spans="1:8" ht="18.75" customHeight="1">
      <c r="A96" s="136" t="s">
        <v>143</v>
      </c>
      <c r="B96" s="137"/>
      <c r="C96" s="137"/>
      <c r="D96" s="137"/>
      <c r="E96" s="138"/>
      <c r="F96" s="78"/>
      <c r="G96" s="78"/>
      <c r="H96" s="88"/>
    </row>
    <row r="97" spans="1:8" ht="12.75">
      <c r="A97" s="37" t="s">
        <v>144</v>
      </c>
      <c r="B97" s="27" t="s">
        <v>145</v>
      </c>
      <c r="C97" s="18">
        <v>11500</v>
      </c>
      <c r="D97" s="18">
        <f>1200+1800+100</f>
        <v>3100</v>
      </c>
      <c r="E97" s="19">
        <f>(D97+C97)</f>
        <v>14600</v>
      </c>
      <c r="F97" s="75">
        <f aca="true" t="shared" si="15" ref="F97:G108">C97/$F$7</f>
        <v>1.15</v>
      </c>
      <c r="G97" s="75">
        <f t="shared" si="15"/>
        <v>0.31</v>
      </c>
      <c r="H97" s="75">
        <f>(G97+F97)</f>
        <v>1.46</v>
      </c>
    </row>
    <row r="98" spans="1:8" ht="12.75">
      <c r="A98" s="117" t="s">
        <v>146</v>
      </c>
      <c r="B98" s="27" t="s">
        <v>147</v>
      </c>
      <c r="C98" s="18">
        <v>11100</v>
      </c>
      <c r="D98" s="18">
        <f>1200+900+100</f>
        <v>2200</v>
      </c>
      <c r="E98" s="19">
        <f aca="true" t="shared" si="16" ref="E98:E103">C98+D98</f>
        <v>13300</v>
      </c>
      <c r="F98" s="75">
        <f t="shared" si="15"/>
        <v>1.11</v>
      </c>
      <c r="G98" s="75">
        <f t="shared" si="15"/>
        <v>0.22</v>
      </c>
      <c r="H98" s="75">
        <f aca="true" t="shared" si="17" ref="H98:H103">F98+G98</f>
        <v>1.33</v>
      </c>
    </row>
    <row r="99" spans="1:8" ht="12.75">
      <c r="A99" s="117" t="s">
        <v>148</v>
      </c>
      <c r="B99" s="27" t="s">
        <v>149</v>
      </c>
      <c r="C99" s="18">
        <v>10700</v>
      </c>
      <c r="D99" s="18">
        <f>1200+1900+100</f>
        <v>3200</v>
      </c>
      <c r="E99" s="19">
        <f t="shared" si="16"/>
        <v>13900</v>
      </c>
      <c r="F99" s="75">
        <f t="shared" si="15"/>
        <v>1.07</v>
      </c>
      <c r="G99" s="75">
        <f t="shared" si="15"/>
        <v>0.32</v>
      </c>
      <c r="H99" s="75">
        <f t="shared" si="17"/>
        <v>1.3900000000000001</v>
      </c>
    </row>
    <row r="100" spans="1:8" ht="12.75">
      <c r="A100" s="117" t="s">
        <v>150</v>
      </c>
      <c r="B100" s="27" t="s">
        <v>151</v>
      </c>
      <c r="C100" s="18">
        <v>9600</v>
      </c>
      <c r="D100" s="18">
        <f>1200+1400+100</f>
        <v>2700</v>
      </c>
      <c r="E100" s="19">
        <f t="shared" si="16"/>
        <v>12300</v>
      </c>
      <c r="F100" s="75">
        <f t="shared" si="15"/>
        <v>0.96</v>
      </c>
      <c r="G100" s="75">
        <f t="shared" si="15"/>
        <v>0.27</v>
      </c>
      <c r="H100" s="75">
        <f t="shared" si="17"/>
        <v>1.23</v>
      </c>
    </row>
    <row r="101" spans="1:8" ht="12.75">
      <c r="A101" s="117" t="s">
        <v>152</v>
      </c>
      <c r="B101" s="27" t="s">
        <v>153</v>
      </c>
      <c r="C101" s="18">
        <v>9400</v>
      </c>
      <c r="D101" s="18">
        <f>1200+700+100</f>
        <v>2000</v>
      </c>
      <c r="E101" s="19">
        <f t="shared" si="16"/>
        <v>11400</v>
      </c>
      <c r="F101" s="75">
        <f t="shared" si="15"/>
        <v>0.94</v>
      </c>
      <c r="G101" s="75">
        <f t="shared" si="15"/>
        <v>0.2</v>
      </c>
      <c r="H101" s="75">
        <f t="shared" si="17"/>
        <v>1.14</v>
      </c>
    </row>
    <row r="102" spans="1:8" ht="12.75">
      <c r="A102" s="117" t="s">
        <v>154</v>
      </c>
      <c r="B102" s="27" t="s">
        <v>155</v>
      </c>
      <c r="C102" s="18">
        <v>11500</v>
      </c>
      <c r="D102" s="18">
        <f>1200+1300+100</f>
        <v>2600</v>
      </c>
      <c r="E102" s="19">
        <f t="shared" si="16"/>
        <v>14100</v>
      </c>
      <c r="F102" s="75">
        <f t="shared" si="15"/>
        <v>1.15</v>
      </c>
      <c r="G102" s="75">
        <f t="shared" si="15"/>
        <v>0.26</v>
      </c>
      <c r="H102" s="75">
        <f t="shared" si="17"/>
        <v>1.41</v>
      </c>
    </row>
    <row r="103" spans="1:8" ht="12.75">
      <c r="A103" s="117" t="s">
        <v>156</v>
      </c>
      <c r="B103" s="27" t="s">
        <v>157</v>
      </c>
      <c r="C103" s="18">
        <v>11500</v>
      </c>
      <c r="D103" s="18">
        <f>1200+1300+100</f>
        <v>2600</v>
      </c>
      <c r="E103" s="19">
        <f t="shared" si="16"/>
        <v>14100</v>
      </c>
      <c r="F103" s="75">
        <f t="shared" si="15"/>
        <v>1.15</v>
      </c>
      <c r="G103" s="75">
        <f t="shared" si="15"/>
        <v>0.26</v>
      </c>
      <c r="H103" s="75">
        <f t="shared" si="17"/>
        <v>1.41</v>
      </c>
    </row>
    <row r="104" spans="1:8" ht="12.75">
      <c r="A104" s="37" t="s">
        <v>158</v>
      </c>
      <c r="B104" s="27" t="s">
        <v>159</v>
      </c>
      <c r="C104" s="18">
        <v>10600</v>
      </c>
      <c r="D104" s="18">
        <v>14800</v>
      </c>
      <c r="E104" s="19">
        <f>(D104+C104)</f>
        <v>25400</v>
      </c>
      <c r="F104" s="75">
        <f t="shared" si="15"/>
        <v>1.06</v>
      </c>
      <c r="G104" s="75">
        <f t="shared" si="15"/>
        <v>1.48</v>
      </c>
      <c r="H104" s="75">
        <f>(G104+F104)</f>
        <v>2.54</v>
      </c>
    </row>
    <row r="105" spans="1:8" ht="12.75">
      <c r="A105" s="117" t="s">
        <v>160</v>
      </c>
      <c r="B105" s="27" t="s">
        <v>161</v>
      </c>
      <c r="C105" s="18">
        <v>11100</v>
      </c>
      <c r="D105" s="18">
        <v>3800</v>
      </c>
      <c r="E105" s="19">
        <f>(D105+C105)</f>
        <v>14900</v>
      </c>
      <c r="F105" s="75">
        <f t="shared" si="15"/>
        <v>1.11</v>
      </c>
      <c r="G105" s="75">
        <f t="shared" si="15"/>
        <v>0.38</v>
      </c>
      <c r="H105" s="75">
        <f>(G105+F105)</f>
        <v>1.4900000000000002</v>
      </c>
    </row>
    <row r="106" spans="1:8" ht="12.75">
      <c r="A106" s="37" t="s">
        <v>162</v>
      </c>
      <c r="B106" s="27" t="s">
        <v>163</v>
      </c>
      <c r="C106" s="18">
        <v>15200</v>
      </c>
      <c r="D106" s="18">
        <v>4100</v>
      </c>
      <c r="E106" s="19">
        <f>(D106+C106)</f>
        <v>19300</v>
      </c>
      <c r="F106" s="75">
        <f t="shared" si="15"/>
        <v>1.52</v>
      </c>
      <c r="G106" s="75">
        <f t="shared" si="15"/>
        <v>0.41</v>
      </c>
      <c r="H106" s="75">
        <f>(G106+F106)</f>
        <v>1.93</v>
      </c>
    </row>
    <row r="107" spans="1:8" ht="12.75">
      <c r="A107" s="37" t="s">
        <v>164</v>
      </c>
      <c r="B107" s="27" t="s">
        <v>165</v>
      </c>
      <c r="C107" s="18">
        <v>10600</v>
      </c>
      <c r="D107" s="18">
        <v>4400</v>
      </c>
      <c r="E107" s="19">
        <f>(D107+C107)</f>
        <v>15000</v>
      </c>
      <c r="F107" s="75">
        <f t="shared" si="15"/>
        <v>1.06</v>
      </c>
      <c r="G107" s="75">
        <f t="shared" si="15"/>
        <v>0.44</v>
      </c>
      <c r="H107" s="75">
        <f>(G107+F107)</f>
        <v>1.5</v>
      </c>
    </row>
    <row r="108" spans="1:8" ht="12.75">
      <c r="A108" s="117" t="s">
        <v>166</v>
      </c>
      <c r="B108" s="27" t="s">
        <v>167</v>
      </c>
      <c r="C108" s="18">
        <v>13300</v>
      </c>
      <c r="D108" s="18">
        <v>4000</v>
      </c>
      <c r="E108" s="19">
        <f>(D108+C108)</f>
        <v>17300</v>
      </c>
      <c r="F108" s="75">
        <f t="shared" si="15"/>
        <v>1.33</v>
      </c>
      <c r="G108" s="75">
        <f t="shared" si="15"/>
        <v>0.4</v>
      </c>
      <c r="H108" s="75">
        <f>(G108+F108)</f>
        <v>1.73</v>
      </c>
    </row>
    <row r="109" spans="1:8" ht="13.5">
      <c r="A109" s="136" t="s">
        <v>168</v>
      </c>
      <c r="B109" s="137"/>
      <c r="C109" s="137"/>
      <c r="D109" s="137"/>
      <c r="E109" s="138"/>
      <c r="F109" s="78"/>
      <c r="G109" s="78"/>
      <c r="H109" s="88"/>
    </row>
    <row r="110" spans="1:8" ht="12.75">
      <c r="A110" s="117" t="s">
        <v>169</v>
      </c>
      <c r="B110" s="27" t="s">
        <v>170</v>
      </c>
      <c r="C110" s="18">
        <v>15600</v>
      </c>
      <c r="D110" s="18">
        <f>1200+9600+22100+11100+11900</f>
        <v>55900</v>
      </c>
      <c r="E110" s="19">
        <f>(D110+C110)</f>
        <v>71500</v>
      </c>
      <c r="F110" s="75">
        <f>C110/$F$7</f>
        <v>1.56</v>
      </c>
      <c r="G110" s="75">
        <f>D110/$F$7</f>
        <v>5.59</v>
      </c>
      <c r="H110" s="75">
        <f>(G110+F110)</f>
        <v>7.15</v>
      </c>
    </row>
    <row r="111" spans="1:8" ht="13.5">
      <c r="A111" s="136" t="s">
        <v>171</v>
      </c>
      <c r="B111" s="137"/>
      <c r="C111" s="137"/>
      <c r="D111" s="137"/>
      <c r="E111" s="138"/>
      <c r="F111" s="78"/>
      <c r="G111" s="78"/>
      <c r="H111" s="88"/>
    </row>
    <row r="112" spans="1:8" ht="12.75">
      <c r="A112" s="117" t="s">
        <v>172</v>
      </c>
      <c r="B112" s="27" t="s">
        <v>173</v>
      </c>
      <c r="C112" s="18">
        <v>36600</v>
      </c>
      <c r="D112" s="18">
        <v>12000</v>
      </c>
      <c r="E112" s="19">
        <f>(D112+C112)</f>
        <v>48600</v>
      </c>
      <c r="F112" s="75">
        <f>C112/$F$7</f>
        <v>3.66</v>
      </c>
      <c r="G112" s="75">
        <f>D112/$F$7</f>
        <v>1.2</v>
      </c>
      <c r="H112" s="75">
        <f>(G112+F112)</f>
        <v>4.86</v>
      </c>
    </row>
    <row r="113" spans="1:8" ht="12.75">
      <c r="A113" s="117" t="s">
        <v>174</v>
      </c>
      <c r="B113" s="27" t="s">
        <v>175</v>
      </c>
      <c r="C113" s="18">
        <v>1400</v>
      </c>
      <c r="D113" s="18">
        <v>6000</v>
      </c>
      <c r="E113" s="19">
        <f>(D113+C113)</f>
        <v>7400</v>
      </c>
      <c r="F113" s="75">
        <f>C113/$F$7</f>
        <v>0.14</v>
      </c>
      <c r="G113" s="75">
        <f>D113/$F$7</f>
        <v>0.6</v>
      </c>
      <c r="H113" s="75">
        <f>(G113+F113)</f>
        <v>0.74</v>
      </c>
    </row>
    <row r="114" spans="1:9" ht="12.75">
      <c r="A114" s="114" t="s">
        <v>176</v>
      </c>
      <c r="B114" s="115"/>
      <c r="C114" s="34"/>
      <c r="D114" s="35"/>
      <c r="E114" s="36"/>
      <c r="F114" s="75">
        <f aca="true" t="shared" si="18" ref="F114:F129">C114/$F$7</f>
        <v>0</v>
      </c>
      <c r="G114" s="35"/>
      <c r="H114" s="90"/>
      <c r="I114" s="7"/>
    </row>
    <row r="115" spans="1:10" ht="12.75">
      <c r="A115" s="117" t="s">
        <v>177</v>
      </c>
      <c r="B115" s="27" t="s">
        <v>114</v>
      </c>
      <c r="C115" s="18">
        <v>110500</v>
      </c>
      <c r="D115" s="18"/>
      <c r="E115" s="19">
        <f aca="true" t="shared" si="19" ref="E115:E129">D115+C115</f>
        <v>110500</v>
      </c>
      <c r="F115" s="75">
        <f t="shared" si="18"/>
        <v>11.05</v>
      </c>
      <c r="G115" s="18"/>
      <c r="H115" s="75">
        <f aca="true" t="shared" si="20" ref="H115:H129">G115+F115</f>
        <v>11.05</v>
      </c>
      <c r="I115" s="7"/>
      <c r="J115" s="7"/>
    </row>
    <row r="116" spans="1:10" ht="12.75">
      <c r="A116" s="38" t="s">
        <v>178</v>
      </c>
      <c r="B116" s="27" t="s">
        <v>116</v>
      </c>
      <c r="C116" s="18">
        <v>119500</v>
      </c>
      <c r="D116" s="18"/>
      <c r="E116" s="19">
        <f t="shared" si="19"/>
        <v>119500</v>
      </c>
      <c r="F116" s="75">
        <f t="shared" si="18"/>
        <v>11.95</v>
      </c>
      <c r="G116" s="18"/>
      <c r="H116" s="75">
        <f t="shared" si="20"/>
        <v>11.95</v>
      </c>
      <c r="I116" s="7"/>
      <c r="J116" s="7"/>
    </row>
    <row r="117" spans="1:10" ht="12.75">
      <c r="A117" s="117" t="s">
        <v>179</v>
      </c>
      <c r="B117" s="27" t="s">
        <v>118</v>
      </c>
      <c r="C117" s="18">
        <v>31500</v>
      </c>
      <c r="D117" s="18"/>
      <c r="E117" s="19">
        <f t="shared" si="19"/>
        <v>31500</v>
      </c>
      <c r="F117" s="75">
        <f t="shared" si="18"/>
        <v>3.15</v>
      </c>
      <c r="G117" s="18"/>
      <c r="H117" s="75">
        <f t="shared" si="20"/>
        <v>3.15</v>
      </c>
      <c r="I117" s="7"/>
      <c r="J117" s="7"/>
    </row>
    <row r="118" spans="1:10" ht="12.75">
      <c r="A118" s="117" t="s">
        <v>180</v>
      </c>
      <c r="B118" s="27" t="s">
        <v>120</v>
      </c>
      <c r="C118" s="18">
        <v>117100</v>
      </c>
      <c r="D118" s="18"/>
      <c r="E118" s="19">
        <f t="shared" si="19"/>
        <v>117100</v>
      </c>
      <c r="F118" s="75">
        <f t="shared" si="18"/>
        <v>11.71</v>
      </c>
      <c r="G118" s="18"/>
      <c r="H118" s="75">
        <f t="shared" si="20"/>
        <v>11.71</v>
      </c>
      <c r="I118" s="7"/>
      <c r="J118" s="7"/>
    </row>
    <row r="119" spans="1:10" ht="12.75">
      <c r="A119" s="117" t="s">
        <v>181</v>
      </c>
      <c r="B119" s="27" t="s">
        <v>122</v>
      </c>
      <c r="C119" s="18">
        <v>32600</v>
      </c>
      <c r="D119" s="18"/>
      <c r="E119" s="19">
        <f t="shared" si="19"/>
        <v>32600</v>
      </c>
      <c r="F119" s="75">
        <f t="shared" si="18"/>
        <v>3.26</v>
      </c>
      <c r="G119" s="18"/>
      <c r="H119" s="75">
        <f t="shared" si="20"/>
        <v>3.26</v>
      </c>
      <c r="I119" s="7"/>
      <c r="J119" s="7"/>
    </row>
    <row r="120" spans="1:10" ht="12.75">
      <c r="A120" s="117" t="s">
        <v>182</v>
      </c>
      <c r="B120" s="27" t="s">
        <v>124</v>
      </c>
      <c r="C120" s="18">
        <v>69900</v>
      </c>
      <c r="D120" s="18"/>
      <c r="E120" s="19">
        <f t="shared" si="19"/>
        <v>69900</v>
      </c>
      <c r="F120" s="75">
        <f t="shared" si="18"/>
        <v>6.99</v>
      </c>
      <c r="G120" s="18"/>
      <c r="H120" s="75">
        <f t="shared" si="20"/>
        <v>6.99</v>
      </c>
      <c r="I120" s="7"/>
      <c r="J120" s="7"/>
    </row>
    <row r="121" spans="1:10" ht="12.75">
      <c r="A121" s="117" t="s">
        <v>183</v>
      </c>
      <c r="B121" s="27" t="s">
        <v>126</v>
      </c>
      <c r="C121" s="18">
        <v>137400</v>
      </c>
      <c r="D121" s="18"/>
      <c r="E121" s="19">
        <f t="shared" si="19"/>
        <v>137400</v>
      </c>
      <c r="F121" s="75">
        <f t="shared" si="18"/>
        <v>13.74</v>
      </c>
      <c r="G121" s="18"/>
      <c r="H121" s="75">
        <f t="shared" si="20"/>
        <v>13.74</v>
      </c>
      <c r="I121" s="7"/>
      <c r="J121" s="7"/>
    </row>
    <row r="122" spans="1:10" ht="12.75">
      <c r="A122" s="117" t="s">
        <v>184</v>
      </c>
      <c r="B122" s="27" t="s">
        <v>128</v>
      </c>
      <c r="C122" s="18">
        <v>92400</v>
      </c>
      <c r="D122" s="18"/>
      <c r="E122" s="19">
        <f t="shared" si="19"/>
        <v>92400</v>
      </c>
      <c r="F122" s="75">
        <f t="shared" si="18"/>
        <v>9.24</v>
      </c>
      <c r="G122" s="18"/>
      <c r="H122" s="75">
        <f t="shared" si="20"/>
        <v>9.24</v>
      </c>
      <c r="I122" s="7"/>
      <c r="J122" s="7"/>
    </row>
    <row r="123" spans="1:10" ht="12.75">
      <c r="A123" s="117" t="s">
        <v>185</v>
      </c>
      <c r="B123" s="27" t="s">
        <v>130</v>
      </c>
      <c r="C123" s="18">
        <v>192800</v>
      </c>
      <c r="D123" s="18"/>
      <c r="E123" s="19">
        <f t="shared" si="19"/>
        <v>192800</v>
      </c>
      <c r="F123" s="75">
        <f t="shared" si="18"/>
        <v>19.28</v>
      </c>
      <c r="G123" s="18"/>
      <c r="H123" s="75">
        <f t="shared" si="20"/>
        <v>19.28</v>
      </c>
      <c r="I123" s="7"/>
      <c r="J123" s="7"/>
    </row>
    <row r="124" spans="1:10" ht="12.75">
      <c r="A124" s="117" t="s">
        <v>186</v>
      </c>
      <c r="B124" s="27" t="s">
        <v>132</v>
      </c>
      <c r="C124" s="18">
        <v>81100</v>
      </c>
      <c r="D124" s="18"/>
      <c r="E124" s="19">
        <f t="shared" si="19"/>
        <v>81100</v>
      </c>
      <c r="F124" s="75">
        <f t="shared" si="18"/>
        <v>8.11</v>
      </c>
      <c r="G124" s="18"/>
      <c r="H124" s="75">
        <f t="shared" si="20"/>
        <v>8.11</v>
      </c>
      <c r="I124" s="7"/>
      <c r="J124" s="7"/>
    </row>
    <row r="125" spans="1:10" ht="12.75">
      <c r="A125" s="117" t="s">
        <v>187</v>
      </c>
      <c r="B125" s="27" t="s">
        <v>134</v>
      </c>
      <c r="C125" s="18">
        <v>63100</v>
      </c>
      <c r="D125" s="18"/>
      <c r="E125" s="19">
        <f t="shared" si="19"/>
        <v>63100</v>
      </c>
      <c r="F125" s="75">
        <f t="shared" si="18"/>
        <v>6.31</v>
      </c>
      <c r="G125" s="18"/>
      <c r="H125" s="75">
        <f t="shared" si="20"/>
        <v>6.31</v>
      </c>
      <c r="I125" s="7"/>
      <c r="J125" s="7"/>
    </row>
    <row r="126" spans="1:10" ht="15" customHeight="1">
      <c r="A126" s="117" t="s">
        <v>188</v>
      </c>
      <c r="B126" s="27" t="s">
        <v>136</v>
      </c>
      <c r="C126" s="18">
        <v>132900</v>
      </c>
      <c r="D126" s="18"/>
      <c r="E126" s="19">
        <f t="shared" si="19"/>
        <v>132900</v>
      </c>
      <c r="F126" s="75">
        <f t="shared" si="18"/>
        <v>13.29</v>
      </c>
      <c r="G126" s="18"/>
      <c r="H126" s="75">
        <f t="shared" si="20"/>
        <v>13.29</v>
      </c>
      <c r="I126" s="7"/>
      <c r="J126" s="7"/>
    </row>
    <row r="127" spans="1:10" ht="12.75">
      <c r="A127" s="117" t="s">
        <v>189</v>
      </c>
      <c r="B127" s="27" t="s">
        <v>138</v>
      </c>
      <c r="C127" s="18">
        <v>59600</v>
      </c>
      <c r="D127" s="18"/>
      <c r="E127" s="19">
        <f t="shared" si="19"/>
        <v>59600</v>
      </c>
      <c r="F127" s="75">
        <f t="shared" si="18"/>
        <v>5.96</v>
      </c>
      <c r="G127" s="18"/>
      <c r="H127" s="75">
        <f t="shared" si="20"/>
        <v>5.96</v>
      </c>
      <c r="I127" s="7"/>
      <c r="J127" s="7"/>
    </row>
    <row r="128" spans="1:10" ht="12.75">
      <c r="A128" s="117" t="s">
        <v>190</v>
      </c>
      <c r="B128" s="27" t="s">
        <v>140</v>
      </c>
      <c r="C128" s="18">
        <v>273900</v>
      </c>
      <c r="D128" s="18"/>
      <c r="E128" s="19">
        <f t="shared" si="19"/>
        <v>273900</v>
      </c>
      <c r="F128" s="75">
        <f t="shared" si="18"/>
        <v>27.39</v>
      </c>
      <c r="G128" s="18"/>
      <c r="H128" s="75">
        <f t="shared" si="20"/>
        <v>27.39</v>
      </c>
      <c r="I128" s="7"/>
      <c r="J128" s="7"/>
    </row>
    <row r="129" spans="1:9" ht="12.75">
      <c r="A129" s="39" t="s">
        <v>191</v>
      </c>
      <c r="B129" s="40" t="s">
        <v>142</v>
      </c>
      <c r="C129" s="41">
        <v>69900</v>
      </c>
      <c r="D129" s="41"/>
      <c r="E129" s="42">
        <f t="shared" si="19"/>
        <v>69900</v>
      </c>
      <c r="F129" s="75">
        <f t="shared" si="18"/>
        <v>6.99</v>
      </c>
      <c r="G129" s="18"/>
      <c r="H129" s="75">
        <f t="shared" si="20"/>
        <v>6.99</v>
      </c>
      <c r="I129" s="7"/>
    </row>
    <row r="130" spans="1:8" ht="13.5">
      <c r="A130" s="136" t="s">
        <v>143</v>
      </c>
      <c r="B130" s="137"/>
      <c r="C130" s="137"/>
      <c r="D130" s="137"/>
      <c r="E130" s="138"/>
      <c r="F130" s="75"/>
      <c r="G130" s="78"/>
      <c r="H130" s="91"/>
    </row>
    <row r="131" spans="1:8" ht="12.75">
      <c r="A131" s="117" t="s">
        <v>144</v>
      </c>
      <c r="B131" s="27" t="s">
        <v>145</v>
      </c>
      <c r="C131" s="18">
        <v>38800</v>
      </c>
      <c r="D131" s="18">
        <f>1200+1800+100</f>
        <v>3100</v>
      </c>
      <c r="E131" s="19">
        <f>(D131+C131)</f>
        <v>41900</v>
      </c>
      <c r="F131" s="75">
        <f aca="true" t="shared" si="21" ref="F131:G142">C131/$F$7</f>
        <v>3.88</v>
      </c>
      <c r="G131" s="75">
        <f t="shared" si="21"/>
        <v>0.31</v>
      </c>
      <c r="H131" s="75">
        <f>(G131+F131)</f>
        <v>4.1899999999999995</v>
      </c>
    </row>
    <row r="132" spans="1:8" ht="12.75">
      <c r="A132" s="117" t="s">
        <v>146</v>
      </c>
      <c r="B132" s="27" t="s">
        <v>147</v>
      </c>
      <c r="C132" s="18">
        <v>19500</v>
      </c>
      <c r="D132" s="18">
        <f>1200+900+100</f>
        <v>2200</v>
      </c>
      <c r="E132" s="19">
        <f aca="true" t="shared" si="22" ref="E132:E137">C132+D132</f>
        <v>21700</v>
      </c>
      <c r="F132" s="75">
        <f t="shared" si="21"/>
        <v>1.95</v>
      </c>
      <c r="G132" s="75">
        <f t="shared" si="21"/>
        <v>0.22</v>
      </c>
      <c r="H132" s="75">
        <f aca="true" t="shared" si="23" ref="H132:H137">F132+G132</f>
        <v>2.17</v>
      </c>
    </row>
    <row r="133" spans="1:8" ht="12.75">
      <c r="A133" s="43" t="s">
        <v>148</v>
      </c>
      <c r="B133" s="27" t="s">
        <v>149</v>
      </c>
      <c r="C133" s="18">
        <v>36200</v>
      </c>
      <c r="D133" s="18">
        <f>1200+1900+100</f>
        <v>3200</v>
      </c>
      <c r="E133" s="19">
        <f t="shared" si="22"/>
        <v>39400</v>
      </c>
      <c r="F133" s="75">
        <f t="shared" si="21"/>
        <v>3.62</v>
      </c>
      <c r="G133" s="75">
        <f t="shared" si="21"/>
        <v>0.32</v>
      </c>
      <c r="H133" s="75">
        <f t="shared" si="23"/>
        <v>3.94</v>
      </c>
    </row>
    <row r="134" spans="1:8" ht="12.75">
      <c r="A134" s="117" t="s">
        <v>150</v>
      </c>
      <c r="B134" s="27" t="s">
        <v>151</v>
      </c>
      <c r="C134" s="18">
        <v>33500</v>
      </c>
      <c r="D134" s="18">
        <f>1200+1400+100</f>
        <v>2700</v>
      </c>
      <c r="E134" s="19">
        <f t="shared" si="22"/>
        <v>36200</v>
      </c>
      <c r="F134" s="75">
        <f t="shared" si="21"/>
        <v>3.35</v>
      </c>
      <c r="G134" s="75">
        <f t="shared" si="21"/>
        <v>0.27</v>
      </c>
      <c r="H134" s="75">
        <f t="shared" si="23"/>
        <v>3.62</v>
      </c>
    </row>
    <row r="135" spans="1:8" ht="12.75">
      <c r="A135" s="117" t="s">
        <v>152</v>
      </c>
      <c r="B135" s="27" t="s">
        <v>153</v>
      </c>
      <c r="C135" s="18">
        <v>32100</v>
      </c>
      <c r="D135" s="18">
        <f>1200+700+100</f>
        <v>2000</v>
      </c>
      <c r="E135" s="19">
        <f t="shared" si="22"/>
        <v>34100</v>
      </c>
      <c r="F135" s="75">
        <f t="shared" si="21"/>
        <v>3.21</v>
      </c>
      <c r="G135" s="75">
        <f t="shared" si="21"/>
        <v>0.2</v>
      </c>
      <c r="H135" s="75">
        <f t="shared" si="23"/>
        <v>3.41</v>
      </c>
    </row>
    <row r="136" spans="1:8" ht="12.75">
      <c r="A136" s="43" t="s">
        <v>154</v>
      </c>
      <c r="B136" s="27" t="s">
        <v>155</v>
      </c>
      <c r="C136" s="18">
        <v>38800</v>
      </c>
      <c r="D136" s="18">
        <f>1200+1300+100</f>
        <v>2600</v>
      </c>
      <c r="E136" s="19">
        <f t="shared" si="22"/>
        <v>41400</v>
      </c>
      <c r="F136" s="75">
        <f t="shared" si="21"/>
        <v>3.88</v>
      </c>
      <c r="G136" s="75">
        <f t="shared" si="21"/>
        <v>0.26</v>
      </c>
      <c r="H136" s="75">
        <f t="shared" si="23"/>
        <v>4.14</v>
      </c>
    </row>
    <row r="137" spans="1:8" ht="12.75">
      <c r="A137" s="43" t="s">
        <v>156</v>
      </c>
      <c r="B137" s="27" t="s">
        <v>157</v>
      </c>
      <c r="C137" s="18">
        <v>38800</v>
      </c>
      <c r="D137" s="18">
        <f>1200+1300+100</f>
        <v>2600</v>
      </c>
      <c r="E137" s="19">
        <f t="shared" si="22"/>
        <v>41400</v>
      </c>
      <c r="F137" s="75">
        <f t="shared" si="21"/>
        <v>3.88</v>
      </c>
      <c r="G137" s="75">
        <f t="shared" si="21"/>
        <v>0.26</v>
      </c>
      <c r="H137" s="75">
        <f t="shared" si="23"/>
        <v>4.14</v>
      </c>
    </row>
    <row r="138" spans="1:8" s="70" customFormat="1" ht="12.75">
      <c r="A138" s="37" t="s">
        <v>158</v>
      </c>
      <c r="B138" s="27" t="s">
        <v>159</v>
      </c>
      <c r="C138" s="18">
        <v>40500</v>
      </c>
      <c r="D138" s="18">
        <v>14800</v>
      </c>
      <c r="E138" s="19">
        <f>(D138+C138)</f>
        <v>55300</v>
      </c>
      <c r="F138" s="75">
        <f t="shared" si="21"/>
        <v>4.05</v>
      </c>
      <c r="G138" s="75">
        <f t="shared" si="21"/>
        <v>1.48</v>
      </c>
      <c r="H138" s="75">
        <f>(G138+F138)</f>
        <v>5.529999999999999</v>
      </c>
    </row>
    <row r="139" spans="1:8" s="70" customFormat="1" ht="12.75">
      <c r="A139" s="117" t="s">
        <v>160</v>
      </c>
      <c r="B139" s="27" t="s">
        <v>161</v>
      </c>
      <c r="C139" s="18">
        <v>42600</v>
      </c>
      <c r="D139" s="18">
        <v>3800</v>
      </c>
      <c r="E139" s="19">
        <f>(D139+C139)</f>
        <v>46400</v>
      </c>
      <c r="F139" s="75">
        <f t="shared" si="21"/>
        <v>4.26</v>
      </c>
      <c r="G139" s="75">
        <f t="shared" si="21"/>
        <v>0.38</v>
      </c>
      <c r="H139" s="75">
        <f>(G139+F139)</f>
        <v>4.64</v>
      </c>
    </row>
    <row r="140" spans="1:8" s="70" customFormat="1" ht="12.75">
      <c r="A140" s="37" t="s">
        <v>162</v>
      </c>
      <c r="B140" s="27" t="s">
        <v>163</v>
      </c>
      <c r="C140" s="18">
        <v>58200</v>
      </c>
      <c r="D140" s="18">
        <v>4100</v>
      </c>
      <c r="E140" s="19">
        <f>(D140+C140)</f>
        <v>62300</v>
      </c>
      <c r="F140" s="75">
        <f t="shared" si="21"/>
        <v>5.82</v>
      </c>
      <c r="G140" s="75">
        <f t="shared" si="21"/>
        <v>0.41</v>
      </c>
      <c r="H140" s="75">
        <f>(G140+F140)</f>
        <v>6.23</v>
      </c>
    </row>
    <row r="141" spans="1:8" s="70" customFormat="1" ht="12.75">
      <c r="A141" s="37" t="s">
        <v>164</v>
      </c>
      <c r="B141" s="27" t="s">
        <v>165</v>
      </c>
      <c r="C141" s="18">
        <v>40500</v>
      </c>
      <c r="D141" s="18">
        <v>4400</v>
      </c>
      <c r="E141" s="19">
        <f>(D141+C141)</f>
        <v>44900</v>
      </c>
      <c r="F141" s="75">
        <f t="shared" si="21"/>
        <v>4.05</v>
      </c>
      <c r="G141" s="75">
        <f t="shared" si="21"/>
        <v>0.44</v>
      </c>
      <c r="H141" s="75">
        <f>(G141+F141)</f>
        <v>4.49</v>
      </c>
    </row>
    <row r="142" spans="1:8" s="70" customFormat="1" ht="12.75">
      <c r="A142" s="117" t="s">
        <v>166</v>
      </c>
      <c r="B142" s="27" t="s">
        <v>167</v>
      </c>
      <c r="C142" s="18">
        <v>51000</v>
      </c>
      <c r="D142" s="18">
        <v>4000</v>
      </c>
      <c r="E142" s="19">
        <f>(D142+C142)</f>
        <v>55000</v>
      </c>
      <c r="F142" s="75">
        <f t="shared" si="21"/>
        <v>5.1</v>
      </c>
      <c r="G142" s="75">
        <f t="shared" si="21"/>
        <v>0.4</v>
      </c>
      <c r="H142" s="75">
        <f>(G142+F142)</f>
        <v>5.5</v>
      </c>
    </row>
    <row r="143" spans="1:8" ht="13.5">
      <c r="A143" s="136" t="s">
        <v>192</v>
      </c>
      <c r="B143" s="137"/>
      <c r="C143" s="137"/>
      <c r="D143" s="137"/>
      <c r="E143" s="138"/>
      <c r="F143" s="75"/>
      <c r="G143" s="75"/>
      <c r="H143" s="91"/>
    </row>
    <row r="144" spans="1:8" ht="12.75">
      <c r="A144" s="117" t="s">
        <v>169</v>
      </c>
      <c r="B144" s="27" t="s">
        <v>170</v>
      </c>
      <c r="C144" s="18">
        <v>71500</v>
      </c>
      <c r="D144" s="18">
        <f>1200+9600+22100+11100+11900</f>
        <v>55900</v>
      </c>
      <c r="E144" s="19">
        <f>(D144+C144)</f>
        <v>127400</v>
      </c>
      <c r="F144" s="75">
        <f aca="true" t="shared" si="24" ref="F144:G147">C144/$F$7</f>
        <v>7.15</v>
      </c>
      <c r="G144" s="75">
        <f t="shared" si="24"/>
        <v>5.59</v>
      </c>
      <c r="H144" s="75">
        <f>(G144+F144)</f>
        <v>12.74</v>
      </c>
    </row>
    <row r="145" spans="1:8" ht="13.5">
      <c r="A145" s="136" t="s">
        <v>193</v>
      </c>
      <c r="B145" s="137"/>
      <c r="C145" s="137"/>
      <c r="D145" s="137"/>
      <c r="E145" s="138"/>
      <c r="F145" s="75"/>
      <c r="G145" s="75"/>
      <c r="H145" s="91"/>
    </row>
    <row r="146" spans="1:8" ht="12.75">
      <c r="A146" s="117" t="s">
        <v>172</v>
      </c>
      <c r="B146" s="27" t="s">
        <v>173</v>
      </c>
      <c r="C146" s="18">
        <v>142300</v>
      </c>
      <c r="D146" s="18">
        <f>1200+5400+5500+100</f>
        <v>12200</v>
      </c>
      <c r="E146" s="19">
        <f>(D146+C146)</f>
        <v>154500</v>
      </c>
      <c r="F146" s="75">
        <f t="shared" si="24"/>
        <v>14.23</v>
      </c>
      <c r="G146" s="75">
        <f t="shared" si="24"/>
        <v>1.22</v>
      </c>
      <c r="H146" s="75">
        <f>(G146+F146)</f>
        <v>15.450000000000001</v>
      </c>
    </row>
    <row r="147" spans="1:8" ht="12.75">
      <c r="A147" s="117" t="s">
        <v>174</v>
      </c>
      <c r="B147" s="27" t="s">
        <v>175</v>
      </c>
      <c r="C147" s="18">
        <v>5400</v>
      </c>
      <c r="D147" s="18">
        <v>6000</v>
      </c>
      <c r="E147" s="19">
        <f>(D147+C147)</f>
        <v>11400</v>
      </c>
      <c r="F147" s="75">
        <f t="shared" si="24"/>
        <v>0.54</v>
      </c>
      <c r="G147" s="75">
        <f t="shared" si="24"/>
        <v>0.6</v>
      </c>
      <c r="H147" s="75">
        <f>(G147+F147)</f>
        <v>1.1400000000000001</v>
      </c>
    </row>
    <row r="148" spans="1:9" ht="15">
      <c r="A148" s="28" t="s">
        <v>194</v>
      </c>
      <c r="B148" s="29"/>
      <c r="C148" s="30"/>
      <c r="D148" s="31"/>
      <c r="E148" s="32"/>
      <c r="F148" s="75"/>
      <c r="G148" s="75"/>
      <c r="H148" s="92"/>
      <c r="I148" s="7"/>
    </row>
    <row r="149" spans="1:9" ht="15.75" customHeight="1" hidden="1">
      <c r="A149" s="116" t="s">
        <v>195</v>
      </c>
      <c r="B149" s="44" t="s">
        <v>196</v>
      </c>
      <c r="C149" s="3"/>
      <c r="D149" s="3"/>
      <c r="E149" s="5"/>
      <c r="F149" s="75">
        <v>1.61</v>
      </c>
      <c r="G149" s="75">
        <v>0.19</v>
      </c>
      <c r="H149" s="93">
        <f>(G149+F149)</f>
        <v>1.8</v>
      </c>
      <c r="I149" s="7"/>
    </row>
    <row r="150" spans="1:9" ht="25.5">
      <c r="A150" s="116" t="s">
        <v>195</v>
      </c>
      <c r="B150" s="2" t="s">
        <v>199</v>
      </c>
      <c r="C150" s="3"/>
      <c r="D150" s="3"/>
      <c r="E150" s="5"/>
      <c r="F150" s="75">
        <v>1.61</v>
      </c>
      <c r="G150" s="75">
        <v>38.89</v>
      </c>
      <c r="H150" s="75">
        <f>F150+G150</f>
        <v>40.5</v>
      </c>
      <c r="I150" s="7"/>
    </row>
    <row r="151" spans="1:9" ht="42.75" customHeight="1">
      <c r="A151" s="116" t="s">
        <v>197</v>
      </c>
      <c r="B151" s="2" t="s">
        <v>215</v>
      </c>
      <c r="C151" s="3"/>
      <c r="D151" s="3"/>
      <c r="E151" s="5"/>
      <c r="F151" s="75">
        <v>1.61</v>
      </c>
      <c r="G151" s="75">
        <v>72.39</v>
      </c>
      <c r="H151" s="93">
        <f>(G151+F151)</f>
        <v>74</v>
      </c>
      <c r="I151" s="7"/>
    </row>
    <row r="152" spans="1:38" ht="38.25">
      <c r="A152" s="1" t="s">
        <v>198</v>
      </c>
      <c r="B152" s="2" t="s">
        <v>434</v>
      </c>
      <c r="C152" s="3">
        <v>49400</v>
      </c>
      <c r="D152" s="4">
        <f>D140</f>
        <v>4100</v>
      </c>
      <c r="E152" s="5">
        <f>(D152+C152)</f>
        <v>53500</v>
      </c>
      <c r="F152" s="75">
        <v>1.61</v>
      </c>
      <c r="G152" s="75">
        <v>91.39</v>
      </c>
      <c r="H152" s="93">
        <f>(G152+F152)</f>
        <v>93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8" s="70" customFormat="1" ht="28.5" customHeight="1" hidden="1">
      <c r="A153" s="98" t="s">
        <v>200</v>
      </c>
      <c r="B153" s="99" t="s">
        <v>199</v>
      </c>
      <c r="C153" s="100">
        <v>1.61</v>
      </c>
      <c r="D153" s="100">
        <v>37.39</v>
      </c>
      <c r="E153" s="101">
        <f>(D153+C153)</f>
        <v>39</v>
      </c>
      <c r="F153" s="102">
        <v>1.61</v>
      </c>
      <c r="G153" s="102">
        <v>37.39</v>
      </c>
      <c r="H153" s="103">
        <f>(G153+F153)</f>
        <v>39</v>
      </c>
    </row>
    <row r="154" spans="1:9" ht="29.25" customHeight="1" hidden="1">
      <c r="A154" s="116" t="s">
        <v>200</v>
      </c>
      <c r="B154" s="2" t="s">
        <v>201</v>
      </c>
      <c r="C154" s="3"/>
      <c r="D154" s="3"/>
      <c r="E154" s="5"/>
      <c r="F154" s="75">
        <v>1.61</v>
      </c>
      <c r="G154" s="75">
        <v>12.39</v>
      </c>
      <c r="H154" s="93">
        <f>(G154+F154)</f>
        <v>14</v>
      </c>
      <c r="I154" s="7"/>
    </row>
    <row r="155" spans="1:9" ht="18.75" customHeight="1">
      <c r="A155" s="139" t="s">
        <v>202</v>
      </c>
      <c r="B155" s="140"/>
      <c r="C155" s="140"/>
      <c r="D155" s="140"/>
      <c r="E155" s="140"/>
      <c r="F155" s="140"/>
      <c r="G155" s="140"/>
      <c r="H155" s="141"/>
      <c r="I155" s="7"/>
    </row>
    <row r="156" spans="1:9" s="70" customFormat="1" ht="12.75" hidden="1">
      <c r="A156" s="104">
        <v>6.2</v>
      </c>
      <c r="B156" s="105" t="s">
        <v>196</v>
      </c>
      <c r="C156" s="86">
        <v>106200</v>
      </c>
      <c r="D156" s="86">
        <f>D149</f>
        <v>0</v>
      </c>
      <c r="E156" s="87">
        <f>(D156+C156)</f>
        <v>106200</v>
      </c>
      <c r="F156" s="102">
        <f aca="true" t="shared" si="25" ref="F156:G167">C156/$F$7</f>
        <v>10.62</v>
      </c>
      <c r="G156" s="102">
        <v>0.19</v>
      </c>
      <c r="H156" s="102">
        <f>(G156+F156)</f>
        <v>10.809999999999999</v>
      </c>
      <c r="I156" s="85"/>
    </row>
    <row r="157" spans="1:9" s="70" customFormat="1" ht="15" hidden="1">
      <c r="A157" s="106" t="s">
        <v>203</v>
      </c>
      <c r="B157" s="107"/>
      <c r="C157" s="108"/>
      <c r="D157" s="109"/>
      <c r="E157" s="110"/>
      <c r="F157" s="102">
        <f t="shared" si="25"/>
        <v>0</v>
      </c>
      <c r="G157" s="102">
        <f t="shared" si="25"/>
        <v>0</v>
      </c>
      <c r="H157" s="111"/>
      <c r="I157" s="85"/>
    </row>
    <row r="158" spans="1:9" s="70" customFormat="1" ht="25.5" hidden="1">
      <c r="A158" s="112" t="s">
        <v>204</v>
      </c>
      <c r="B158" s="99" t="s">
        <v>205</v>
      </c>
      <c r="C158" s="100">
        <v>16050</v>
      </c>
      <c r="D158" s="113">
        <v>169900</v>
      </c>
      <c r="E158" s="101">
        <f aca="true" t="shared" si="26" ref="E158:E168">(D158+C158)</f>
        <v>185950</v>
      </c>
      <c r="F158" s="102">
        <f t="shared" si="25"/>
        <v>1.605</v>
      </c>
      <c r="G158" s="102">
        <f t="shared" si="25"/>
        <v>16.99</v>
      </c>
      <c r="H158" s="103">
        <f aca="true" t="shared" si="27" ref="H158:H168">(G158+F158)</f>
        <v>18.595</v>
      </c>
      <c r="I158" s="85"/>
    </row>
    <row r="159" spans="1:9" ht="25.5">
      <c r="A159" s="1" t="s">
        <v>200</v>
      </c>
      <c r="B159" s="2" t="s">
        <v>199</v>
      </c>
      <c r="C159" s="3">
        <v>16050</v>
      </c>
      <c r="D159" s="4">
        <v>229250</v>
      </c>
      <c r="E159" s="5">
        <f t="shared" si="26"/>
        <v>245300</v>
      </c>
      <c r="F159" s="75">
        <v>10.62</v>
      </c>
      <c r="G159" s="75">
        <f>G150</f>
        <v>38.89</v>
      </c>
      <c r="H159" s="93">
        <f t="shared" si="27"/>
        <v>49.51</v>
      </c>
      <c r="I159" s="7"/>
    </row>
    <row r="160" spans="1:38" s="70" customFormat="1" ht="25.5" hidden="1">
      <c r="A160" s="112" t="s">
        <v>206</v>
      </c>
      <c r="B160" s="99" t="s">
        <v>207</v>
      </c>
      <c r="C160" s="100">
        <v>16050</v>
      </c>
      <c r="D160" s="113">
        <v>48700</v>
      </c>
      <c r="E160" s="101">
        <f t="shared" si="26"/>
        <v>64750</v>
      </c>
      <c r="F160" s="102">
        <f t="shared" si="25"/>
        <v>1.605</v>
      </c>
      <c r="G160" s="102">
        <f t="shared" si="25"/>
        <v>4.87</v>
      </c>
      <c r="H160" s="103">
        <f t="shared" si="27"/>
        <v>6.475</v>
      </c>
      <c r="I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</row>
    <row r="161" spans="1:38" s="70" customFormat="1" ht="42.75" customHeight="1" hidden="1">
      <c r="A161" s="112" t="s">
        <v>208</v>
      </c>
      <c r="B161" s="99" t="s">
        <v>209</v>
      </c>
      <c r="C161" s="100">
        <v>16050</v>
      </c>
      <c r="D161" s="113">
        <v>488000</v>
      </c>
      <c r="E161" s="101">
        <f t="shared" si="26"/>
        <v>504050</v>
      </c>
      <c r="F161" s="102">
        <f t="shared" si="25"/>
        <v>1.605</v>
      </c>
      <c r="G161" s="102">
        <f t="shared" si="25"/>
        <v>48.8</v>
      </c>
      <c r="H161" s="103">
        <f t="shared" si="27"/>
        <v>50.404999999999994</v>
      </c>
      <c r="I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</row>
    <row r="162" spans="1:38" s="70" customFormat="1" ht="33" customHeight="1" hidden="1">
      <c r="A162" s="112" t="s">
        <v>210</v>
      </c>
      <c r="B162" s="99" t="s">
        <v>211</v>
      </c>
      <c r="C162" s="100">
        <v>16050</v>
      </c>
      <c r="D162" s="113">
        <v>343150</v>
      </c>
      <c r="E162" s="101">
        <f t="shared" si="26"/>
        <v>359200</v>
      </c>
      <c r="F162" s="102">
        <f t="shared" si="25"/>
        <v>1.605</v>
      </c>
      <c r="G162" s="102">
        <f t="shared" si="25"/>
        <v>34.315</v>
      </c>
      <c r="H162" s="103">
        <f t="shared" si="27"/>
        <v>35.919999999999995</v>
      </c>
      <c r="I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</row>
    <row r="163" spans="1:38" s="70" customFormat="1" ht="25.5" hidden="1">
      <c r="A163" s="112" t="s">
        <v>212</v>
      </c>
      <c r="B163" s="99" t="s">
        <v>213</v>
      </c>
      <c r="C163" s="100">
        <v>16050</v>
      </c>
      <c r="D163" s="113">
        <v>289000</v>
      </c>
      <c r="E163" s="101">
        <f t="shared" si="26"/>
        <v>305050</v>
      </c>
      <c r="F163" s="102">
        <f t="shared" si="25"/>
        <v>1.605</v>
      </c>
      <c r="G163" s="102">
        <f t="shared" si="25"/>
        <v>28.9</v>
      </c>
      <c r="H163" s="103">
        <f t="shared" si="27"/>
        <v>30.505</v>
      </c>
      <c r="I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</row>
    <row r="164" spans="1:8" s="70" customFormat="1" ht="25.5" hidden="1">
      <c r="A164" s="112" t="s">
        <v>206</v>
      </c>
      <c r="B164" s="99" t="s">
        <v>214</v>
      </c>
      <c r="C164" s="100">
        <v>16050</v>
      </c>
      <c r="D164" s="113">
        <v>92150</v>
      </c>
      <c r="E164" s="101">
        <f t="shared" si="26"/>
        <v>108200</v>
      </c>
      <c r="F164" s="102">
        <f t="shared" si="25"/>
        <v>1.605</v>
      </c>
      <c r="G164" s="102">
        <f t="shared" si="25"/>
        <v>9.215</v>
      </c>
      <c r="H164" s="103">
        <f t="shared" si="27"/>
        <v>10.82</v>
      </c>
    </row>
    <row r="165" spans="1:8" ht="38.25">
      <c r="A165" s="1" t="s">
        <v>223</v>
      </c>
      <c r="B165" s="2" t="s">
        <v>215</v>
      </c>
      <c r="C165" s="3">
        <v>16050</v>
      </c>
      <c r="D165" s="4">
        <v>388000</v>
      </c>
      <c r="E165" s="5">
        <f t="shared" si="26"/>
        <v>404050</v>
      </c>
      <c r="F165" s="75">
        <v>10.62</v>
      </c>
      <c r="G165" s="75">
        <v>74.39</v>
      </c>
      <c r="H165" s="93">
        <f t="shared" si="27"/>
        <v>85.01</v>
      </c>
    </row>
    <row r="166" spans="1:38" ht="38.25">
      <c r="A166" s="1" t="s">
        <v>224</v>
      </c>
      <c r="B166" s="2" t="s">
        <v>434</v>
      </c>
      <c r="C166" s="3">
        <v>49400</v>
      </c>
      <c r="D166" s="4">
        <f>D154</f>
        <v>0</v>
      </c>
      <c r="E166" s="5">
        <f t="shared" si="26"/>
        <v>49400</v>
      </c>
      <c r="F166" s="75">
        <v>10.62</v>
      </c>
      <c r="G166" s="75">
        <f>G152</f>
        <v>91.39</v>
      </c>
      <c r="H166" s="93">
        <f t="shared" si="27"/>
        <v>102.01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8" s="70" customFormat="1" ht="25.5" hidden="1">
      <c r="A167" s="112" t="s">
        <v>216</v>
      </c>
      <c r="B167" s="99" t="s">
        <v>217</v>
      </c>
      <c r="C167" s="100">
        <v>16050</v>
      </c>
      <c r="D167" s="113">
        <v>737350</v>
      </c>
      <c r="E167" s="101">
        <f t="shared" si="26"/>
        <v>753400</v>
      </c>
      <c r="F167" s="102">
        <f t="shared" si="25"/>
        <v>1.605</v>
      </c>
      <c r="G167" s="102">
        <f t="shared" si="25"/>
        <v>73.735</v>
      </c>
      <c r="H167" s="103">
        <f t="shared" si="27"/>
        <v>75.34</v>
      </c>
    </row>
    <row r="168" spans="1:8" ht="26.25" customHeight="1" hidden="1">
      <c r="A168" s="1" t="s">
        <v>225</v>
      </c>
      <c r="B168" s="2" t="s">
        <v>201</v>
      </c>
      <c r="C168" s="3">
        <v>16050</v>
      </c>
      <c r="D168" s="4">
        <v>317900</v>
      </c>
      <c r="E168" s="5">
        <f t="shared" si="26"/>
        <v>333950</v>
      </c>
      <c r="F168" s="75">
        <v>10.62</v>
      </c>
      <c r="G168" s="75">
        <f>G154</f>
        <v>12.39</v>
      </c>
      <c r="H168" s="93">
        <f t="shared" si="27"/>
        <v>23.009999999999998</v>
      </c>
    </row>
    <row r="169" spans="1:42" ht="15">
      <c r="A169" s="28" t="s">
        <v>435</v>
      </c>
      <c r="B169" s="29"/>
      <c r="C169" s="30"/>
      <c r="D169" s="31"/>
      <c r="E169" s="32"/>
      <c r="F169" s="75"/>
      <c r="G169" s="31"/>
      <c r="H169" s="9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8" ht="25.5">
      <c r="A170" s="1" t="s">
        <v>436</v>
      </c>
      <c r="B170" s="2" t="s">
        <v>218</v>
      </c>
      <c r="C170" s="18">
        <v>13100</v>
      </c>
      <c r="D170" s="4" t="s">
        <v>73</v>
      </c>
      <c r="E170" s="5">
        <f>C170</f>
        <v>13100</v>
      </c>
      <c r="F170" s="75">
        <f>C170/$F$7</f>
        <v>1.31</v>
      </c>
      <c r="G170" s="4" t="s">
        <v>73</v>
      </c>
      <c r="H170" s="93">
        <f>F170</f>
        <v>1.31</v>
      </c>
    </row>
    <row r="171" spans="1:8" ht="41.25" customHeight="1">
      <c r="A171" s="1" t="s">
        <v>433</v>
      </c>
      <c r="B171" s="2" t="s">
        <v>219</v>
      </c>
      <c r="C171" s="18">
        <v>11600</v>
      </c>
      <c r="D171" s="4" t="s">
        <v>70</v>
      </c>
      <c r="E171" s="5">
        <f>C171</f>
        <v>11600</v>
      </c>
      <c r="F171" s="75">
        <f>C171/$F$7</f>
        <v>1.16</v>
      </c>
      <c r="G171" s="4" t="s">
        <v>70</v>
      </c>
      <c r="H171" s="93">
        <f>F171</f>
        <v>1.16</v>
      </c>
    </row>
    <row r="172" spans="1:8" ht="45.75" customHeight="1">
      <c r="A172" s="1" t="s">
        <v>206</v>
      </c>
      <c r="B172" s="2" t="s">
        <v>220</v>
      </c>
      <c r="C172" s="18">
        <v>11600</v>
      </c>
      <c r="D172" s="4" t="s">
        <v>70</v>
      </c>
      <c r="E172" s="5">
        <f>C172</f>
        <v>11600</v>
      </c>
      <c r="F172" s="75">
        <f>C172/$F$7</f>
        <v>1.16</v>
      </c>
      <c r="G172" s="4" t="s">
        <v>70</v>
      </c>
      <c r="H172" s="93">
        <f>F172</f>
        <v>1.16</v>
      </c>
    </row>
    <row r="173" spans="1:8" ht="45" customHeight="1">
      <c r="A173" s="1" t="s">
        <v>432</v>
      </c>
      <c r="B173" s="2" t="s">
        <v>221</v>
      </c>
      <c r="C173" s="18">
        <v>15500</v>
      </c>
      <c r="D173" s="4" t="s">
        <v>70</v>
      </c>
      <c r="E173" s="5">
        <f>C173</f>
        <v>15500</v>
      </c>
      <c r="F173" s="75">
        <f>C173/$F$7</f>
        <v>1.55</v>
      </c>
      <c r="G173" s="4" t="s">
        <v>70</v>
      </c>
      <c r="H173" s="93">
        <f>F173</f>
        <v>1.55</v>
      </c>
    </row>
    <row r="174" spans="1:8" ht="19.5" customHeight="1">
      <c r="A174" s="1" t="s">
        <v>437</v>
      </c>
      <c r="B174" s="2" t="s">
        <v>222</v>
      </c>
      <c r="C174" s="18">
        <v>23300</v>
      </c>
      <c r="D174" s="4" t="s">
        <v>70</v>
      </c>
      <c r="E174" s="5">
        <f>C174</f>
        <v>23300</v>
      </c>
      <c r="F174" s="75">
        <f>C174/$F$7</f>
        <v>2.33</v>
      </c>
      <c r="G174" s="4" t="s">
        <v>70</v>
      </c>
      <c r="H174" s="93">
        <f>F174</f>
        <v>2.33</v>
      </c>
    </row>
    <row r="175" spans="1:42" ht="12.75">
      <c r="A175" s="114" t="s">
        <v>176</v>
      </c>
      <c r="B175" s="115"/>
      <c r="C175" s="34"/>
      <c r="D175" s="35"/>
      <c r="E175" s="5"/>
      <c r="F175" s="75"/>
      <c r="G175" s="35"/>
      <c r="H175" s="9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8" ht="25.5">
      <c r="A176" s="1" t="s">
        <v>438</v>
      </c>
      <c r="B176" s="2" t="s">
        <v>218</v>
      </c>
      <c r="C176" s="18">
        <v>72700</v>
      </c>
      <c r="D176" s="4" t="s">
        <v>70</v>
      </c>
      <c r="E176" s="5">
        <f>C176</f>
        <v>72700</v>
      </c>
      <c r="F176" s="75">
        <f>C176/$F$7</f>
        <v>7.27</v>
      </c>
      <c r="G176" s="4" t="s">
        <v>70</v>
      </c>
      <c r="H176" s="93">
        <f>F176</f>
        <v>7.27</v>
      </c>
    </row>
    <row r="177" spans="1:8" ht="38.25">
      <c r="A177" s="1" t="s">
        <v>439</v>
      </c>
      <c r="B177" s="2" t="s">
        <v>219</v>
      </c>
      <c r="C177" s="18">
        <v>50800</v>
      </c>
      <c r="D177" s="4" t="s">
        <v>70</v>
      </c>
      <c r="E177" s="5">
        <f>C177</f>
        <v>50800</v>
      </c>
      <c r="F177" s="75">
        <f>C177/$F$7</f>
        <v>5.08</v>
      </c>
      <c r="G177" s="4" t="s">
        <v>70</v>
      </c>
      <c r="H177" s="93">
        <f>F177</f>
        <v>5.08</v>
      </c>
    </row>
    <row r="178" spans="1:8" ht="38.25">
      <c r="A178" s="1" t="s">
        <v>440</v>
      </c>
      <c r="B178" s="2" t="s">
        <v>220</v>
      </c>
      <c r="C178" s="18">
        <v>50800</v>
      </c>
      <c r="D178" s="4" t="s">
        <v>70</v>
      </c>
      <c r="E178" s="5">
        <f>C178</f>
        <v>50800</v>
      </c>
      <c r="F178" s="75">
        <f>C178/$F$7</f>
        <v>5.08</v>
      </c>
      <c r="G178" s="4" t="s">
        <v>70</v>
      </c>
      <c r="H178" s="93">
        <f>F178</f>
        <v>5.08</v>
      </c>
    </row>
    <row r="179" spans="1:8" ht="38.25">
      <c r="A179" s="1" t="s">
        <v>441</v>
      </c>
      <c r="B179" s="2" t="s">
        <v>221</v>
      </c>
      <c r="C179" s="18">
        <v>67750</v>
      </c>
      <c r="D179" s="4" t="s">
        <v>70</v>
      </c>
      <c r="E179" s="5">
        <f>C179</f>
        <v>67750</v>
      </c>
      <c r="F179" s="75">
        <f>C179/$F$7</f>
        <v>6.775</v>
      </c>
      <c r="G179" s="4" t="s">
        <v>70</v>
      </c>
      <c r="H179" s="93">
        <f>F179</f>
        <v>6.775</v>
      </c>
    </row>
    <row r="180" spans="1:8" ht="20.25" customHeight="1">
      <c r="A180" s="1" t="s">
        <v>216</v>
      </c>
      <c r="B180" s="2" t="s">
        <v>222</v>
      </c>
      <c r="C180" s="18">
        <v>101600</v>
      </c>
      <c r="D180" s="4" t="s">
        <v>70</v>
      </c>
      <c r="E180" s="5">
        <f>C180</f>
        <v>101600</v>
      </c>
      <c r="F180" s="75">
        <f>C180/$F$7</f>
        <v>10.16</v>
      </c>
      <c r="G180" s="4" t="s">
        <v>70</v>
      </c>
      <c r="H180" s="93">
        <f>F180</f>
        <v>10.16</v>
      </c>
    </row>
    <row r="181" spans="1:38" ht="15.75">
      <c r="A181" s="142" t="s">
        <v>226</v>
      </c>
      <c r="B181" s="143"/>
      <c r="C181" s="143"/>
      <c r="D181" s="143"/>
      <c r="E181" s="144"/>
      <c r="F181" s="75"/>
      <c r="G181" s="78"/>
      <c r="H181" s="9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2.75">
      <c r="A182" s="45" t="s">
        <v>227</v>
      </c>
      <c r="B182" s="27" t="s">
        <v>228</v>
      </c>
      <c r="C182" s="18">
        <v>25500</v>
      </c>
      <c r="D182" s="18" t="s">
        <v>70</v>
      </c>
      <c r="E182" s="19">
        <f>C182</f>
        <v>25500</v>
      </c>
      <c r="F182" s="75">
        <f aca="true" t="shared" si="28" ref="F182:F200">C182/$F$7</f>
        <v>2.55</v>
      </c>
      <c r="G182" s="18" t="s">
        <v>70</v>
      </c>
      <c r="H182" s="75">
        <f>F182</f>
        <v>2.55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5.5">
      <c r="A183" s="45" t="s">
        <v>229</v>
      </c>
      <c r="B183" s="27" t="s">
        <v>230</v>
      </c>
      <c r="C183" s="18">
        <v>17000</v>
      </c>
      <c r="D183" s="18" t="s">
        <v>70</v>
      </c>
      <c r="E183" s="19">
        <f>C183</f>
        <v>17000</v>
      </c>
      <c r="F183" s="75">
        <f t="shared" si="28"/>
        <v>1.7</v>
      </c>
      <c r="G183" s="18" t="s">
        <v>70</v>
      </c>
      <c r="H183" s="75">
        <f>F183</f>
        <v>1.7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2.75">
      <c r="A184" s="45" t="s">
        <v>231</v>
      </c>
      <c r="B184" s="27" t="s">
        <v>232</v>
      </c>
      <c r="C184" s="18">
        <v>17000</v>
      </c>
      <c r="D184" s="18">
        <v>4600</v>
      </c>
      <c r="E184" s="5">
        <f>(D184+C184)</f>
        <v>21600</v>
      </c>
      <c r="F184" s="75">
        <f t="shared" si="28"/>
        <v>1.7</v>
      </c>
      <c r="G184" s="75">
        <f>D184/$F$7</f>
        <v>0.46</v>
      </c>
      <c r="H184" s="93">
        <f>(G184+F184)</f>
        <v>2.16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2.75">
      <c r="A185" s="45" t="s">
        <v>233</v>
      </c>
      <c r="B185" s="27" t="s">
        <v>234</v>
      </c>
      <c r="C185" s="18">
        <v>17000</v>
      </c>
      <c r="D185" s="18">
        <v>100</v>
      </c>
      <c r="E185" s="5">
        <f>(D185+C185)</f>
        <v>17100</v>
      </c>
      <c r="F185" s="75">
        <f t="shared" si="28"/>
        <v>1.7</v>
      </c>
      <c r="G185" s="75">
        <f>D185/$F$7</f>
        <v>0.01</v>
      </c>
      <c r="H185" s="93">
        <f>(G185+F185)</f>
        <v>1.71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12.75">
      <c r="A186" s="45" t="s">
        <v>235</v>
      </c>
      <c r="B186" s="27" t="s">
        <v>236</v>
      </c>
      <c r="C186" s="18">
        <v>42600</v>
      </c>
      <c r="D186" s="18">
        <v>4700</v>
      </c>
      <c r="E186" s="5">
        <f>(D186+C186)</f>
        <v>47300</v>
      </c>
      <c r="F186" s="75">
        <f t="shared" si="28"/>
        <v>4.26</v>
      </c>
      <c r="G186" s="75">
        <f>D186/$F$7</f>
        <v>0.47</v>
      </c>
      <c r="H186" s="93">
        <f>(G186+F186)</f>
        <v>4.7299999999999995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12.75">
      <c r="A187" s="45" t="s">
        <v>237</v>
      </c>
      <c r="B187" s="27" t="s">
        <v>238</v>
      </c>
      <c r="C187" s="18">
        <v>42600</v>
      </c>
      <c r="D187" s="18">
        <v>4700</v>
      </c>
      <c r="E187" s="5">
        <f>(D187+C187)</f>
        <v>47300</v>
      </c>
      <c r="F187" s="75">
        <f t="shared" si="28"/>
        <v>4.26</v>
      </c>
      <c r="G187" s="75">
        <f>D187/$F$7</f>
        <v>0.47</v>
      </c>
      <c r="H187" s="93">
        <f>(G187+F187)</f>
        <v>4.7299999999999995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12.75">
      <c r="A188" s="45" t="s">
        <v>239</v>
      </c>
      <c r="B188" s="27" t="s">
        <v>240</v>
      </c>
      <c r="C188" s="18">
        <v>17000</v>
      </c>
      <c r="D188" s="18" t="s">
        <v>70</v>
      </c>
      <c r="E188" s="19">
        <f>C188</f>
        <v>17000</v>
      </c>
      <c r="F188" s="75">
        <f t="shared" si="28"/>
        <v>1.7</v>
      </c>
      <c r="G188" s="18" t="s">
        <v>70</v>
      </c>
      <c r="H188" s="75">
        <f>F188</f>
        <v>1.7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12.75">
      <c r="A189" s="45" t="s">
        <v>241</v>
      </c>
      <c r="B189" s="27" t="s">
        <v>242</v>
      </c>
      <c r="C189" s="18">
        <v>30700</v>
      </c>
      <c r="D189" s="18" t="s">
        <v>70</v>
      </c>
      <c r="E189" s="19">
        <f>C189</f>
        <v>30700</v>
      </c>
      <c r="F189" s="75">
        <f t="shared" si="28"/>
        <v>3.07</v>
      </c>
      <c r="G189" s="18" t="s">
        <v>70</v>
      </c>
      <c r="H189" s="75">
        <f>F189</f>
        <v>3.07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12.75">
      <c r="A190" s="45" t="s">
        <v>243</v>
      </c>
      <c r="B190" s="27" t="s">
        <v>244</v>
      </c>
      <c r="C190" s="18">
        <v>46000</v>
      </c>
      <c r="D190" s="14" t="s">
        <v>70</v>
      </c>
      <c r="E190" s="19">
        <f>C190</f>
        <v>46000</v>
      </c>
      <c r="F190" s="75">
        <f t="shared" si="28"/>
        <v>4.6</v>
      </c>
      <c r="G190" s="14" t="s">
        <v>70</v>
      </c>
      <c r="H190" s="75">
        <f>F190</f>
        <v>4.6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12.75">
      <c r="A191" s="145" t="s">
        <v>176</v>
      </c>
      <c r="B191" s="145"/>
      <c r="C191" s="145"/>
      <c r="D191" s="145"/>
      <c r="E191" s="46"/>
      <c r="F191" s="75">
        <f t="shared" si="28"/>
        <v>0</v>
      </c>
      <c r="G191" s="78"/>
      <c r="H191" s="9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12.75">
      <c r="A192" s="45" t="s">
        <v>245</v>
      </c>
      <c r="B192" s="27" t="s">
        <v>228</v>
      </c>
      <c r="C192" s="18">
        <v>121900</v>
      </c>
      <c r="D192" s="18" t="s">
        <v>73</v>
      </c>
      <c r="E192" s="19">
        <f>C192</f>
        <v>121900</v>
      </c>
      <c r="F192" s="75">
        <f t="shared" si="28"/>
        <v>12.19</v>
      </c>
      <c r="G192" s="18" t="s">
        <v>73</v>
      </c>
      <c r="H192" s="75">
        <f>F192</f>
        <v>12.19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5.5">
      <c r="A193" s="45" t="s">
        <v>246</v>
      </c>
      <c r="B193" s="27" t="s">
        <v>230</v>
      </c>
      <c r="C193" s="18">
        <v>81300</v>
      </c>
      <c r="D193" s="18" t="s">
        <v>70</v>
      </c>
      <c r="E193" s="19">
        <f>C193</f>
        <v>81300</v>
      </c>
      <c r="F193" s="75">
        <f t="shared" si="28"/>
        <v>8.13</v>
      </c>
      <c r="G193" s="18" t="s">
        <v>70</v>
      </c>
      <c r="H193" s="75">
        <f>F193</f>
        <v>8.13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12.75">
      <c r="A194" s="45" t="s">
        <v>247</v>
      </c>
      <c r="B194" s="27" t="s">
        <v>232</v>
      </c>
      <c r="C194" s="18">
        <v>81300</v>
      </c>
      <c r="D194" s="18">
        <f>D184</f>
        <v>4600</v>
      </c>
      <c r="E194" s="5">
        <f>(D194+C194)</f>
        <v>85900</v>
      </c>
      <c r="F194" s="75">
        <f t="shared" si="28"/>
        <v>8.13</v>
      </c>
      <c r="G194" s="75">
        <f>D194/$F$7</f>
        <v>0.46</v>
      </c>
      <c r="H194" s="93">
        <f>(G194+F194)</f>
        <v>8.590000000000002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12.75">
      <c r="A195" s="45" t="s">
        <v>248</v>
      </c>
      <c r="B195" s="27" t="s">
        <v>234</v>
      </c>
      <c r="C195" s="18">
        <v>81300</v>
      </c>
      <c r="D195" s="18">
        <f>D185</f>
        <v>100</v>
      </c>
      <c r="E195" s="5">
        <f>(D195+C195)</f>
        <v>81400</v>
      </c>
      <c r="F195" s="75">
        <f t="shared" si="28"/>
        <v>8.13</v>
      </c>
      <c r="G195" s="75">
        <f>D195/$F$7</f>
        <v>0.01</v>
      </c>
      <c r="H195" s="93">
        <f>(G195+F195)</f>
        <v>8.14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12.75">
      <c r="A196" s="45" t="s">
        <v>249</v>
      </c>
      <c r="B196" s="27" t="s">
        <v>236</v>
      </c>
      <c r="C196" s="18">
        <v>203100</v>
      </c>
      <c r="D196" s="18">
        <f>D186</f>
        <v>4700</v>
      </c>
      <c r="E196" s="5">
        <f>(D196+C196)</f>
        <v>207800</v>
      </c>
      <c r="F196" s="75">
        <f t="shared" si="28"/>
        <v>20.31</v>
      </c>
      <c r="G196" s="75">
        <f>D196/$F$7</f>
        <v>0.47</v>
      </c>
      <c r="H196" s="93">
        <f>(G196+F196)</f>
        <v>20.779999999999998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12.75">
      <c r="A197" s="45" t="s">
        <v>250</v>
      </c>
      <c r="B197" s="27" t="s">
        <v>238</v>
      </c>
      <c r="C197" s="18">
        <v>203100</v>
      </c>
      <c r="D197" s="18">
        <f>D187</f>
        <v>4700</v>
      </c>
      <c r="E197" s="5">
        <f>(D197+C197)</f>
        <v>207800</v>
      </c>
      <c r="F197" s="75">
        <f t="shared" si="28"/>
        <v>20.31</v>
      </c>
      <c r="G197" s="75">
        <f>D197/$F$7</f>
        <v>0.47</v>
      </c>
      <c r="H197" s="93">
        <f>(G197+F197)</f>
        <v>20.779999999999998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12.75">
      <c r="A198" s="45" t="s">
        <v>251</v>
      </c>
      <c r="B198" s="27" t="s">
        <v>240</v>
      </c>
      <c r="C198" s="18">
        <v>81300</v>
      </c>
      <c r="D198" s="18" t="str">
        <f>D188</f>
        <v>-</v>
      </c>
      <c r="E198" s="19">
        <f>C198</f>
        <v>81300</v>
      </c>
      <c r="F198" s="75">
        <f t="shared" si="28"/>
        <v>8.13</v>
      </c>
      <c r="G198" s="18" t="str">
        <f>G188</f>
        <v>-</v>
      </c>
      <c r="H198" s="75">
        <f>F198</f>
        <v>8.13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12.75">
      <c r="A199" s="45" t="s">
        <v>252</v>
      </c>
      <c r="B199" s="27" t="s">
        <v>242</v>
      </c>
      <c r="C199" s="18">
        <v>146300</v>
      </c>
      <c r="D199" s="18" t="s">
        <v>70</v>
      </c>
      <c r="E199" s="19">
        <f>C199</f>
        <v>146300</v>
      </c>
      <c r="F199" s="75">
        <f t="shared" si="28"/>
        <v>14.63</v>
      </c>
      <c r="G199" s="18" t="s">
        <v>70</v>
      </c>
      <c r="H199" s="75">
        <f>F199</f>
        <v>14.63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12.75">
      <c r="A200" s="45" t="s">
        <v>253</v>
      </c>
      <c r="B200" s="27" t="s">
        <v>244</v>
      </c>
      <c r="C200" s="18">
        <v>219400</v>
      </c>
      <c r="D200" s="14" t="s">
        <v>70</v>
      </c>
      <c r="E200" s="19">
        <f>C200</f>
        <v>219400</v>
      </c>
      <c r="F200" s="75">
        <f t="shared" si="28"/>
        <v>21.94</v>
      </c>
      <c r="G200" s="14" t="s">
        <v>70</v>
      </c>
      <c r="H200" s="75">
        <f>F200</f>
        <v>21.94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8" ht="15.75">
      <c r="A201" s="146" t="s">
        <v>254</v>
      </c>
      <c r="B201" s="147"/>
      <c r="C201" s="147"/>
      <c r="D201" s="147"/>
      <c r="E201" s="147"/>
      <c r="F201" s="75"/>
      <c r="G201" s="78"/>
      <c r="H201" s="91"/>
    </row>
    <row r="202" spans="1:8" ht="12.75">
      <c r="A202" s="62" t="s">
        <v>255</v>
      </c>
      <c r="B202" s="63" t="s">
        <v>256</v>
      </c>
      <c r="C202" s="64"/>
      <c r="D202" s="64"/>
      <c r="E202" s="65"/>
      <c r="F202" s="75"/>
      <c r="G202" s="64"/>
      <c r="H202" s="95"/>
    </row>
    <row r="203" spans="1:8" ht="12.75">
      <c r="A203" s="45" t="s">
        <v>257</v>
      </c>
      <c r="B203" s="27" t="s">
        <v>258</v>
      </c>
      <c r="C203" s="18">
        <v>7400</v>
      </c>
      <c r="D203" s="18">
        <v>2600</v>
      </c>
      <c r="E203" s="19">
        <f>C203+D203</f>
        <v>10000</v>
      </c>
      <c r="F203" s="75">
        <f aca="true" t="shared" si="29" ref="F203:G229">C203/$F$7</f>
        <v>0.74</v>
      </c>
      <c r="G203" s="75">
        <f t="shared" si="29"/>
        <v>0.26</v>
      </c>
      <c r="H203" s="75">
        <f>F203+G203</f>
        <v>1</v>
      </c>
    </row>
    <row r="204" spans="1:9" ht="12.75">
      <c r="A204" s="45" t="s">
        <v>259</v>
      </c>
      <c r="B204" s="27" t="s">
        <v>260</v>
      </c>
      <c r="C204" s="18">
        <v>9900</v>
      </c>
      <c r="D204" s="18">
        <v>700</v>
      </c>
      <c r="E204" s="19">
        <f>C204+D204</f>
        <v>10600</v>
      </c>
      <c r="F204" s="75">
        <f t="shared" si="29"/>
        <v>0.99</v>
      </c>
      <c r="G204" s="75">
        <f t="shared" si="29"/>
        <v>0.07</v>
      </c>
      <c r="H204" s="75">
        <f>F204+G204</f>
        <v>1.06</v>
      </c>
      <c r="I204" s="6" t="s">
        <v>67</v>
      </c>
    </row>
    <row r="205" spans="1:8" ht="12.75">
      <c r="A205" s="45" t="s">
        <v>261</v>
      </c>
      <c r="B205" s="27" t="s">
        <v>262</v>
      </c>
      <c r="C205" s="18">
        <v>5000</v>
      </c>
      <c r="D205" s="18">
        <v>900</v>
      </c>
      <c r="E205" s="19">
        <f>C205+D205</f>
        <v>5900</v>
      </c>
      <c r="F205" s="75">
        <f t="shared" si="29"/>
        <v>0.5</v>
      </c>
      <c r="G205" s="75">
        <f t="shared" si="29"/>
        <v>0.09</v>
      </c>
      <c r="H205" s="75">
        <f>F205+G205</f>
        <v>0.59</v>
      </c>
    </row>
    <row r="206" spans="1:8" ht="12.75">
      <c r="A206" s="45" t="s">
        <v>263</v>
      </c>
      <c r="B206" s="27" t="s">
        <v>264</v>
      </c>
      <c r="C206" s="18">
        <v>5000</v>
      </c>
      <c r="D206" s="18">
        <v>800</v>
      </c>
      <c r="E206" s="19">
        <f>C206+D206</f>
        <v>5800</v>
      </c>
      <c r="F206" s="75">
        <f t="shared" si="29"/>
        <v>0.5</v>
      </c>
      <c r="G206" s="75">
        <f t="shared" si="29"/>
        <v>0.08</v>
      </c>
      <c r="H206" s="75">
        <f>F206+G206</f>
        <v>0.58</v>
      </c>
    </row>
    <row r="207" spans="1:9" ht="12.75">
      <c r="A207" s="45" t="s">
        <v>265</v>
      </c>
      <c r="B207" s="27" t="s">
        <v>266</v>
      </c>
      <c r="C207" s="18">
        <v>19000</v>
      </c>
      <c r="D207" s="18">
        <v>300</v>
      </c>
      <c r="E207" s="19">
        <f>C207+D207</f>
        <v>19300</v>
      </c>
      <c r="F207" s="75">
        <f t="shared" si="29"/>
        <v>1.9</v>
      </c>
      <c r="G207" s="75">
        <f t="shared" si="29"/>
        <v>0.03</v>
      </c>
      <c r="H207" s="75">
        <f>F207+G207</f>
        <v>1.93</v>
      </c>
      <c r="I207" s="7"/>
    </row>
    <row r="208" spans="1:8" ht="12.75">
      <c r="A208" s="62" t="s">
        <v>267</v>
      </c>
      <c r="B208" s="63" t="s">
        <v>268</v>
      </c>
      <c r="C208" s="64"/>
      <c r="D208" s="64"/>
      <c r="E208" s="19"/>
      <c r="F208" s="75">
        <f t="shared" si="29"/>
        <v>0</v>
      </c>
      <c r="G208" s="75">
        <f t="shared" si="29"/>
        <v>0</v>
      </c>
      <c r="H208" s="75"/>
    </row>
    <row r="209" spans="1:8" ht="12.75">
      <c r="A209" s="45" t="s">
        <v>269</v>
      </c>
      <c r="B209" s="27" t="s">
        <v>270</v>
      </c>
      <c r="C209" s="18">
        <v>5000</v>
      </c>
      <c r="D209" s="18">
        <v>900</v>
      </c>
      <c r="E209" s="19">
        <f>C209+D209</f>
        <v>5900</v>
      </c>
      <c r="F209" s="75">
        <f t="shared" si="29"/>
        <v>0.5</v>
      </c>
      <c r="G209" s="75">
        <f t="shared" si="29"/>
        <v>0.09</v>
      </c>
      <c r="H209" s="75">
        <f>F209+G209</f>
        <v>0.59</v>
      </c>
    </row>
    <row r="210" spans="1:8" ht="17.25" customHeight="1">
      <c r="A210" s="45" t="s">
        <v>271</v>
      </c>
      <c r="B210" s="27" t="s">
        <v>272</v>
      </c>
      <c r="C210" s="18">
        <v>5000</v>
      </c>
      <c r="D210" s="18">
        <v>900</v>
      </c>
      <c r="E210" s="19">
        <f>C210+D210</f>
        <v>5900</v>
      </c>
      <c r="F210" s="75">
        <f t="shared" si="29"/>
        <v>0.5</v>
      </c>
      <c r="G210" s="75">
        <f t="shared" si="29"/>
        <v>0.09</v>
      </c>
      <c r="H210" s="75">
        <f>F210+G210</f>
        <v>0.59</v>
      </c>
    </row>
    <row r="211" spans="1:8" ht="12.75">
      <c r="A211" s="45" t="s">
        <v>273</v>
      </c>
      <c r="B211" s="27" t="s">
        <v>274</v>
      </c>
      <c r="C211" s="18">
        <v>5000</v>
      </c>
      <c r="D211" s="18">
        <v>800</v>
      </c>
      <c r="E211" s="19">
        <f>C211+D211</f>
        <v>5800</v>
      </c>
      <c r="F211" s="75">
        <f t="shared" si="29"/>
        <v>0.5</v>
      </c>
      <c r="G211" s="75">
        <f t="shared" si="29"/>
        <v>0.08</v>
      </c>
      <c r="H211" s="75">
        <f>F211+G211</f>
        <v>0.58</v>
      </c>
    </row>
    <row r="212" spans="1:8" ht="12.75">
      <c r="A212" s="62" t="s">
        <v>275</v>
      </c>
      <c r="B212" s="63" t="s">
        <v>276</v>
      </c>
      <c r="C212" s="18"/>
      <c r="D212" s="18"/>
      <c r="E212" s="19"/>
      <c r="F212" s="75">
        <f t="shared" si="29"/>
        <v>0</v>
      </c>
      <c r="G212" s="75">
        <f t="shared" si="29"/>
        <v>0</v>
      </c>
      <c r="H212" s="75"/>
    </row>
    <row r="213" spans="1:8" ht="12.75">
      <c r="A213" s="45" t="s">
        <v>277</v>
      </c>
      <c r="B213" s="27" t="s">
        <v>278</v>
      </c>
      <c r="C213" s="18">
        <v>9900</v>
      </c>
      <c r="D213" s="18">
        <v>6200</v>
      </c>
      <c r="E213" s="19">
        <f>C213+D213</f>
        <v>16100</v>
      </c>
      <c r="F213" s="75">
        <f t="shared" si="29"/>
        <v>0.99</v>
      </c>
      <c r="G213" s="75">
        <f t="shared" si="29"/>
        <v>0.62</v>
      </c>
      <c r="H213" s="75">
        <f>F213+G213</f>
        <v>1.6099999999999999</v>
      </c>
    </row>
    <row r="214" spans="1:8" ht="13.5" customHeight="1">
      <c r="A214" s="45" t="s">
        <v>279</v>
      </c>
      <c r="B214" s="27" t="s">
        <v>280</v>
      </c>
      <c r="C214" s="18">
        <v>9900</v>
      </c>
      <c r="D214" s="18">
        <v>1000</v>
      </c>
      <c r="E214" s="19">
        <f>C214+D214</f>
        <v>10900</v>
      </c>
      <c r="F214" s="75">
        <f t="shared" si="29"/>
        <v>0.99</v>
      </c>
      <c r="G214" s="75">
        <f t="shared" si="29"/>
        <v>0.1</v>
      </c>
      <c r="H214" s="75">
        <f>F214+G214</f>
        <v>1.09</v>
      </c>
    </row>
    <row r="215" spans="1:8" ht="12.75">
      <c r="A215" s="62" t="s">
        <v>281</v>
      </c>
      <c r="B215" s="63" t="s">
        <v>282</v>
      </c>
      <c r="C215" s="18"/>
      <c r="D215" s="18"/>
      <c r="E215" s="19"/>
      <c r="F215" s="75">
        <f t="shared" si="29"/>
        <v>0</v>
      </c>
      <c r="G215" s="75">
        <f t="shared" si="29"/>
        <v>0</v>
      </c>
      <c r="H215" s="75"/>
    </row>
    <row r="216" spans="1:8" ht="12.75">
      <c r="A216" s="45" t="s">
        <v>283</v>
      </c>
      <c r="B216" s="27" t="s">
        <v>284</v>
      </c>
      <c r="C216" s="18">
        <v>5000</v>
      </c>
      <c r="D216" s="18">
        <v>2300</v>
      </c>
      <c r="E216" s="19">
        <f>C216+D216</f>
        <v>7300</v>
      </c>
      <c r="F216" s="75">
        <f t="shared" si="29"/>
        <v>0.5</v>
      </c>
      <c r="G216" s="75">
        <f t="shared" si="29"/>
        <v>0.23</v>
      </c>
      <c r="H216" s="75">
        <f>F216+G216</f>
        <v>0.73</v>
      </c>
    </row>
    <row r="217" spans="1:8" ht="12.75">
      <c r="A217" s="45" t="s">
        <v>285</v>
      </c>
      <c r="B217" s="27" t="s">
        <v>286</v>
      </c>
      <c r="C217" s="18">
        <v>8700</v>
      </c>
      <c r="D217" s="18">
        <v>600</v>
      </c>
      <c r="E217" s="19">
        <f>C217+D217</f>
        <v>9300</v>
      </c>
      <c r="F217" s="75">
        <f t="shared" si="29"/>
        <v>0.87</v>
      </c>
      <c r="G217" s="75">
        <v>0.05</v>
      </c>
      <c r="H217" s="75">
        <f>F217+G217</f>
        <v>0.92</v>
      </c>
    </row>
    <row r="218" spans="1:8" ht="16.5" customHeight="1">
      <c r="A218" s="45" t="s">
        <v>287</v>
      </c>
      <c r="B218" s="27" t="s">
        <v>288</v>
      </c>
      <c r="C218" s="18">
        <v>17200</v>
      </c>
      <c r="D218" s="18">
        <v>600</v>
      </c>
      <c r="E218" s="19">
        <f>C218+D218</f>
        <v>17800</v>
      </c>
      <c r="F218" s="75">
        <f t="shared" si="29"/>
        <v>1.72</v>
      </c>
      <c r="G218" s="75">
        <v>0.01</v>
      </c>
      <c r="H218" s="75">
        <f>F218+G218</f>
        <v>1.73</v>
      </c>
    </row>
    <row r="219" spans="1:8" ht="12.75">
      <c r="A219" s="62" t="s">
        <v>289</v>
      </c>
      <c r="B219" s="63" t="s">
        <v>290</v>
      </c>
      <c r="C219" s="18"/>
      <c r="D219" s="18"/>
      <c r="E219" s="19"/>
      <c r="F219" s="75"/>
      <c r="G219" s="75"/>
      <c r="H219" s="75"/>
    </row>
    <row r="220" spans="1:8" ht="12.75">
      <c r="A220" s="45" t="s">
        <v>291</v>
      </c>
      <c r="B220" s="27" t="s">
        <v>292</v>
      </c>
      <c r="C220" s="18">
        <v>36000</v>
      </c>
      <c r="D220" s="18">
        <v>1200</v>
      </c>
      <c r="E220" s="19">
        <f>C220+D220</f>
        <v>37200</v>
      </c>
      <c r="F220" s="75">
        <f t="shared" si="29"/>
        <v>3.6</v>
      </c>
      <c r="G220" s="75">
        <v>0.3</v>
      </c>
      <c r="H220" s="75">
        <f>F220+G220</f>
        <v>3.9</v>
      </c>
    </row>
    <row r="221" spans="1:8" ht="12.75">
      <c r="A221" s="45" t="s">
        <v>293</v>
      </c>
      <c r="B221" s="27" t="s">
        <v>294</v>
      </c>
      <c r="C221" s="18">
        <v>9600</v>
      </c>
      <c r="D221" s="18">
        <v>700</v>
      </c>
      <c r="E221" s="19">
        <f>C221+D221</f>
        <v>10300</v>
      </c>
      <c r="F221" s="75">
        <f t="shared" si="29"/>
        <v>0.96</v>
      </c>
      <c r="G221" s="75">
        <v>0.03</v>
      </c>
      <c r="H221" s="75">
        <f>F221+G221</f>
        <v>0.99</v>
      </c>
    </row>
    <row r="222" spans="1:8" ht="12.75">
      <c r="A222" s="45" t="s">
        <v>295</v>
      </c>
      <c r="B222" s="27" t="s">
        <v>296</v>
      </c>
      <c r="C222" s="18">
        <v>13900</v>
      </c>
      <c r="D222" s="18">
        <v>700</v>
      </c>
      <c r="E222" s="19">
        <f>C222+D222</f>
        <v>14600</v>
      </c>
      <c r="F222" s="75">
        <f t="shared" si="29"/>
        <v>1.39</v>
      </c>
      <c r="G222" s="75">
        <v>0.3</v>
      </c>
      <c r="H222" s="75">
        <f>F222+G222</f>
        <v>1.69</v>
      </c>
    </row>
    <row r="223" spans="1:8" ht="12.75">
      <c r="A223" s="62" t="s">
        <v>297</v>
      </c>
      <c r="B223" s="63" t="s">
        <v>298</v>
      </c>
      <c r="C223" s="18"/>
      <c r="D223" s="18"/>
      <c r="E223" s="19"/>
      <c r="F223" s="75"/>
      <c r="G223" s="75"/>
      <c r="H223" s="75"/>
    </row>
    <row r="224" spans="1:8" ht="12.75">
      <c r="A224" s="45" t="s">
        <v>299</v>
      </c>
      <c r="B224" s="27" t="s">
        <v>300</v>
      </c>
      <c r="C224" s="18">
        <v>18600</v>
      </c>
      <c r="D224" s="18">
        <v>16200</v>
      </c>
      <c r="E224" s="19">
        <f>C224+D224</f>
        <v>34800</v>
      </c>
      <c r="F224" s="75">
        <f t="shared" si="29"/>
        <v>1.86</v>
      </c>
      <c r="G224" s="75">
        <f t="shared" si="29"/>
        <v>1.62</v>
      </c>
      <c r="H224" s="75">
        <f>F224+G224</f>
        <v>3.4800000000000004</v>
      </c>
    </row>
    <row r="225" spans="1:8" ht="12.75">
      <c r="A225" s="62" t="s">
        <v>301</v>
      </c>
      <c r="B225" s="63" t="s">
        <v>302</v>
      </c>
      <c r="C225" s="18"/>
      <c r="D225" s="18"/>
      <c r="E225" s="19"/>
      <c r="F225" s="75">
        <f t="shared" si="29"/>
        <v>0</v>
      </c>
      <c r="G225" s="75">
        <f t="shared" si="29"/>
        <v>0</v>
      </c>
      <c r="H225" s="75"/>
    </row>
    <row r="226" spans="1:8" ht="12.75">
      <c r="A226" s="45" t="s">
        <v>303</v>
      </c>
      <c r="B226" s="69" t="s">
        <v>304</v>
      </c>
      <c r="C226" s="18">
        <v>16300</v>
      </c>
      <c r="D226" s="18"/>
      <c r="E226" s="19">
        <f>C226+D226</f>
        <v>16300</v>
      </c>
      <c r="F226" s="75">
        <f t="shared" si="29"/>
        <v>1.63</v>
      </c>
      <c r="G226" s="75">
        <f t="shared" si="29"/>
        <v>0</v>
      </c>
      <c r="H226" s="75">
        <f>F226+G226</f>
        <v>1.63</v>
      </c>
    </row>
    <row r="227" spans="1:8" ht="12.75">
      <c r="A227" s="45" t="s">
        <v>305</v>
      </c>
      <c r="B227" s="69" t="s">
        <v>306</v>
      </c>
      <c r="C227" s="18">
        <v>16200</v>
      </c>
      <c r="D227" s="18"/>
      <c r="E227" s="19">
        <f>C227</f>
        <v>16200</v>
      </c>
      <c r="F227" s="75">
        <f t="shared" si="29"/>
        <v>1.62</v>
      </c>
      <c r="G227" s="75">
        <f t="shared" si="29"/>
        <v>0</v>
      </c>
      <c r="H227" s="75">
        <f>F227</f>
        <v>1.62</v>
      </c>
    </row>
    <row r="228" spans="1:8" ht="12.75">
      <c r="A228" s="45" t="s">
        <v>303</v>
      </c>
      <c r="B228" s="69" t="s">
        <v>307</v>
      </c>
      <c r="C228" s="18">
        <v>21600</v>
      </c>
      <c r="D228" s="18"/>
      <c r="E228" s="19">
        <f>C228+D228</f>
        <v>21600</v>
      </c>
      <c r="F228" s="75">
        <f t="shared" si="29"/>
        <v>2.16</v>
      </c>
      <c r="G228" s="75">
        <f t="shared" si="29"/>
        <v>0</v>
      </c>
      <c r="H228" s="75">
        <f>F228+G228</f>
        <v>2.16</v>
      </c>
    </row>
    <row r="229" spans="1:8" ht="12.75">
      <c r="A229" s="45" t="s">
        <v>305</v>
      </c>
      <c r="B229" s="69" t="s">
        <v>308</v>
      </c>
      <c r="C229" s="18">
        <v>21700</v>
      </c>
      <c r="D229" s="18"/>
      <c r="E229" s="19">
        <f>C229+D229</f>
        <v>21700</v>
      </c>
      <c r="F229" s="75">
        <f t="shared" si="29"/>
        <v>2.17</v>
      </c>
      <c r="G229" s="75">
        <f t="shared" si="29"/>
        <v>0</v>
      </c>
      <c r="H229" s="75">
        <f>F229+G229</f>
        <v>2.17</v>
      </c>
    </row>
    <row r="230" spans="1:9" ht="12.75">
      <c r="A230" s="149" t="s">
        <v>309</v>
      </c>
      <c r="B230" s="150"/>
      <c r="C230" s="150"/>
      <c r="D230" s="150"/>
      <c r="E230" s="151"/>
      <c r="F230" s="75"/>
      <c r="G230" s="75"/>
      <c r="H230" s="91"/>
      <c r="I230" s="7"/>
    </row>
    <row r="231" spans="1:9" ht="12.75">
      <c r="A231" s="62" t="s">
        <v>255</v>
      </c>
      <c r="B231" s="63" t="s">
        <v>256</v>
      </c>
      <c r="C231" s="64"/>
      <c r="D231" s="64"/>
      <c r="E231" s="65"/>
      <c r="F231" s="75"/>
      <c r="G231" s="75"/>
      <c r="H231" s="95"/>
      <c r="I231" s="7"/>
    </row>
    <row r="232" spans="1:9" ht="12.75">
      <c r="A232" s="45" t="s">
        <v>257</v>
      </c>
      <c r="B232" s="27" t="s">
        <v>258</v>
      </c>
      <c r="C232" s="18">
        <v>42100</v>
      </c>
      <c r="D232" s="18">
        <f>D203</f>
        <v>2600</v>
      </c>
      <c r="E232" s="19">
        <f>C232+D232</f>
        <v>44700</v>
      </c>
      <c r="F232" s="75">
        <f aca="true" t="shared" si="30" ref="F232:G240">C232/$F$7</f>
        <v>4.21</v>
      </c>
      <c r="G232" s="75">
        <f t="shared" si="30"/>
        <v>0.26</v>
      </c>
      <c r="H232" s="75">
        <f>F232+G232</f>
        <v>4.47</v>
      </c>
      <c r="I232" s="7"/>
    </row>
    <row r="233" spans="1:9" ht="12.75">
      <c r="A233" s="45" t="s">
        <v>259</v>
      </c>
      <c r="B233" s="27" t="s">
        <v>260</v>
      </c>
      <c r="C233" s="18">
        <v>56200</v>
      </c>
      <c r="D233" s="18">
        <f>D204</f>
        <v>700</v>
      </c>
      <c r="E233" s="19">
        <f>C233+D233</f>
        <v>56900</v>
      </c>
      <c r="F233" s="75">
        <f t="shared" si="30"/>
        <v>5.62</v>
      </c>
      <c r="G233" s="75">
        <f t="shared" si="30"/>
        <v>0.07</v>
      </c>
      <c r="H233" s="75">
        <f>F233+G233</f>
        <v>5.69</v>
      </c>
      <c r="I233" s="7"/>
    </row>
    <row r="234" spans="1:9" ht="12.75">
      <c r="A234" s="45" t="s">
        <v>261</v>
      </c>
      <c r="B234" s="27" t="s">
        <v>262</v>
      </c>
      <c r="C234" s="18">
        <v>28100</v>
      </c>
      <c r="D234" s="18">
        <f>D205</f>
        <v>900</v>
      </c>
      <c r="E234" s="19">
        <f>C234+D234</f>
        <v>29000</v>
      </c>
      <c r="F234" s="75">
        <f t="shared" si="30"/>
        <v>2.81</v>
      </c>
      <c r="G234" s="75">
        <f t="shared" si="30"/>
        <v>0.09</v>
      </c>
      <c r="H234" s="75">
        <f>F234+G234</f>
        <v>2.9</v>
      </c>
      <c r="I234" s="7"/>
    </row>
    <row r="235" spans="1:9" ht="12.75">
      <c r="A235" s="45" t="s">
        <v>263</v>
      </c>
      <c r="B235" s="27" t="s">
        <v>264</v>
      </c>
      <c r="C235" s="18">
        <v>28100</v>
      </c>
      <c r="D235" s="18">
        <f>D206</f>
        <v>800</v>
      </c>
      <c r="E235" s="19">
        <f>C235+D235</f>
        <v>28900</v>
      </c>
      <c r="F235" s="75">
        <f t="shared" si="30"/>
        <v>2.81</v>
      </c>
      <c r="G235" s="75">
        <f t="shared" si="30"/>
        <v>0.08</v>
      </c>
      <c r="H235" s="75">
        <f>F235+G235</f>
        <v>2.89</v>
      </c>
      <c r="I235" s="7"/>
    </row>
    <row r="236" spans="1:9" ht="12.75">
      <c r="A236" s="45" t="s">
        <v>265</v>
      </c>
      <c r="B236" s="27" t="s">
        <v>266</v>
      </c>
      <c r="C236" s="18">
        <v>73000</v>
      </c>
      <c r="D236" s="18">
        <f>D207</f>
        <v>300</v>
      </c>
      <c r="E236" s="19">
        <f>C236+D236</f>
        <v>73300</v>
      </c>
      <c r="F236" s="75">
        <f t="shared" si="30"/>
        <v>7.3</v>
      </c>
      <c r="G236" s="75">
        <f t="shared" si="30"/>
        <v>0.03</v>
      </c>
      <c r="H236" s="75">
        <f>F236+G236</f>
        <v>7.33</v>
      </c>
      <c r="I236" s="7"/>
    </row>
    <row r="237" spans="1:9" ht="12.75">
      <c r="A237" s="62" t="s">
        <v>267</v>
      </c>
      <c r="B237" s="63" t="s">
        <v>268</v>
      </c>
      <c r="C237" s="64"/>
      <c r="D237" s="18"/>
      <c r="E237" s="19"/>
      <c r="F237" s="75">
        <f t="shared" si="30"/>
        <v>0</v>
      </c>
      <c r="G237" s="75">
        <f t="shared" si="30"/>
        <v>0</v>
      </c>
      <c r="H237" s="75"/>
      <c r="I237" s="7"/>
    </row>
    <row r="238" spans="1:9" ht="12.75">
      <c r="A238" s="45" t="s">
        <v>310</v>
      </c>
      <c r="B238" s="27" t="s">
        <v>270</v>
      </c>
      <c r="C238" s="18">
        <v>28100</v>
      </c>
      <c r="D238" s="18">
        <f>D209</f>
        <v>900</v>
      </c>
      <c r="E238" s="19">
        <f>C238+D238</f>
        <v>29000</v>
      </c>
      <c r="F238" s="75">
        <f t="shared" si="30"/>
        <v>2.81</v>
      </c>
      <c r="G238" s="75">
        <f t="shared" si="30"/>
        <v>0.09</v>
      </c>
      <c r="H238" s="75">
        <f>F238+G238</f>
        <v>2.9</v>
      </c>
      <c r="I238" s="7"/>
    </row>
    <row r="239" spans="1:9" ht="13.5" customHeight="1">
      <c r="A239" s="45" t="s">
        <v>311</v>
      </c>
      <c r="B239" s="27" t="s">
        <v>272</v>
      </c>
      <c r="C239" s="18">
        <v>28100</v>
      </c>
      <c r="D239" s="18">
        <f>D210</f>
        <v>900</v>
      </c>
      <c r="E239" s="19">
        <f>C239+D239</f>
        <v>29000</v>
      </c>
      <c r="F239" s="75">
        <f t="shared" si="30"/>
        <v>2.81</v>
      </c>
      <c r="G239" s="75">
        <f t="shared" si="30"/>
        <v>0.09</v>
      </c>
      <c r="H239" s="75">
        <f>F239+G239</f>
        <v>2.9</v>
      </c>
      <c r="I239" s="7"/>
    </row>
    <row r="240" spans="1:9" ht="12.75">
      <c r="A240" s="45" t="s">
        <v>312</v>
      </c>
      <c r="B240" s="27" t="s">
        <v>274</v>
      </c>
      <c r="C240" s="18">
        <v>28100</v>
      </c>
      <c r="D240" s="18">
        <f>D211</f>
        <v>800</v>
      </c>
      <c r="E240" s="19">
        <f>C240+D240</f>
        <v>28900</v>
      </c>
      <c r="F240" s="75">
        <f t="shared" si="30"/>
        <v>2.81</v>
      </c>
      <c r="G240" s="75">
        <f t="shared" si="30"/>
        <v>0.08</v>
      </c>
      <c r="H240" s="75">
        <f>F240+G240</f>
        <v>2.89</v>
      </c>
      <c r="I240" s="7"/>
    </row>
    <row r="241" spans="1:9" ht="12.75">
      <c r="A241" s="45" t="s">
        <v>275</v>
      </c>
      <c r="B241" s="63" t="s">
        <v>276</v>
      </c>
      <c r="C241" s="18"/>
      <c r="D241" s="18"/>
      <c r="E241" s="19"/>
      <c r="F241" s="75"/>
      <c r="G241" s="75"/>
      <c r="H241" s="75"/>
      <c r="I241" s="7"/>
    </row>
    <row r="242" spans="1:9" ht="12.75">
      <c r="A242" s="45" t="s">
        <v>277</v>
      </c>
      <c r="B242" s="27" t="s">
        <v>278</v>
      </c>
      <c r="C242" s="18">
        <v>56200</v>
      </c>
      <c r="D242" s="18">
        <f>D213</f>
        <v>6200</v>
      </c>
      <c r="E242" s="19">
        <f>C242+D242</f>
        <v>62400</v>
      </c>
      <c r="F242" s="75">
        <f>C242/$F$7</f>
        <v>5.62</v>
      </c>
      <c r="G242" s="75">
        <f>D242/$F$7</f>
        <v>0.62</v>
      </c>
      <c r="H242" s="75">
        <f>F242+G242</f>
        <v>6.24</v>
      </c>
      <c r="I242" s="7"/>
    </row>
    <row r="243" spans="1:9" ht="12.75">
      <c r="A243" s="45" t="s">
        <v>279</v>
      </c>
      <c r="B243" s="27" t="s">
        <v>280</v>
      </c>
      <c r="C243" s="18">
        <v>56200</v>
      </c>
      <c r="D243" s="18">
        <f>D214</f>
        <v>1000</v>
      </c>
      <c r="E243" s="19">
        <f>C243+D243</f>
        <v>57200</v>
      </c>
      <c r="F243" s="75">
        <f>C243/$F$7</f>
        <v>5.62</v>
      </c>
      <c r="G243" s="75">
        <f>D243/$F$7</f>
        <v>0.1</v>
      </c>
      <c r="H243" s="75">
        <f>F243+G243</f>
        <v>5.72</v>
      </c>
      <c r="I243" s="7"/>
    </row>
    <row r="244" spans="1:9" ht="12.75">
      <c r="A244" s="62" t="s">
        <v>281</v>
      </c>
      <c r="B244" s="63" t="s">
        <v>282</v>
      </c>
      <c r="C244" s="18"/>
      <c r="D244" s="18"/>
      <c r="E244" s="19"/>
      <c r="F244" s="75"/>
      <c r="G244" s="75"/>
      <c r="H244" s="75"/>
      <c r="I244" s="7"/>
    </row>
    <row r="245" spans="1:9" ht="12.75">
      <c r="A245" s="45" t="s">
        <v>283</v>
      </c>
      <c r="B245" s="27" t="s">
        <v>284</v>
      </c>
      <c r="C245" s="18">
        <v>28100</v>
      </c>
      <c r="D245" s="18">
        <f>D216</f>
        <v>2300</v>
      </c>
      <c r="E245" s="19">
        <f>C245+D245</f>
        <v>30400</v>
      </c>
      <c r="F245" s="75">
        <f aca="true" t="shared" si="31" ref="F245:G247">C245/$F$7</f>
        <v>2.81</v>
      </c>
      <c r="G245" s="75">
        <f t="shared" si="31"/>
        <v>0.23</v>
      </c>
      <c r="H245" s="75">
        <f>F245+G245</f>
        <v>3.04</v>
      </c>
      <c r="I245" s="7"/>
    </row>
    <row r="246" spans="1:8" ht="12.75">
      <c r="A246" s="45" t="s">
        <v>285</v>
      </c>
      <c r="B246" s="27" t="s">
        <v>286</v>
      </c>
      <c r="C246" s="18">
        <v>33600</v>
      </c>
      <c r="D246" s="18">
        <f>D217</f>
        <v>600</v>
      </c>
      <c r="E246" s="19">
        <f>C246+D246</f>
        <v>34200</v>
      </c>
      <c r="F246" s="75">
        <f t="shared" si="31"/>
        <v>3.36</v>
      </c>
      <c r="G246" s="75">
        <v>0.05</v>
      </c>
      <c r="H246" s="75">
        <f>F246+G246</f>
        <v>3.4099999999999997</v>
      </c>
    </row>
    <row r="247" spans="1:8" ht="14.25" customHeight="1">
      <c r="A247" s="45" t="s">
        <v>287</v>
      </c>
      <c r="B247" s="27" t="s">
        <v>288</v>
      </c>
      <c r="C247" s="18">
        <v>66300</v>
      </c>
      <c r="D247" s="18">
        <f>D218</f>
        <v>600</v>
      </c>
      <c r="E247" s="19">
        <f>C247+D247</f>
        <v>66900</v>
      </c>
      <c r="F247" s="75">
        <f t="shared" si="31"/>
        <v>6.63</v>
      </c>
      <c r="G247" s="75">
        <v>0.01</v>
      </c>
      <c r="H247" s="75">
        <f>F247+G247</f>
        <v>6.64</v>
      </c>
    </row>
    <row r="248" spans="1:8" ht="12.75">
      <c r="A248" s="62" t="s">
        <v>289</v>
      </c>
      <c r="B248" s="63" t="s">
        <v>290</v>
      </c>
      <c r="C248" s="18"/>
      <c r="D248" s="18"/>
      <c r="E248" s="19"/>
      <c r="F248" s="75"/>
      <c r="G248" s="75"/>
      <c r="H248" s="75"/>
    </row>
    <row r="249" spans="1:8" ht="12.75">
      <c r="A249" s="45" t="s">
        <v>291</v>
      </c>
      <c r="B249" s="27" t="s">
        <v>292</v>
      </c>
      <c r="C249" s="18">
        <v>110900</v>
      </c>
      <c r="D249" s="18">
        <f>D220</f>
        <v>1200</v>
      </c>
      <c r="E249" s="19">
        <f>C249+D249</f>
        <v>112100</v>
      </c>
      <c r="F249" s="75">
        <f aca="true" t="shared" si="32" ref="F249:G258">C249/$F$7</f>
        <v>11.09</v>
      </c>
      <c r="G249" s="75">
        <v>0.3</v>
      </c>
      <c r="H249" s="75">
        <f>F249+G249</f>
        <v>11.39</v>
      </c>
    </row>
    <row r="250" spans="1:8" ht="12.75">
      <c r="A250" s="45" t="s">
        <v>293</v>
      </c>
      <c r="B250" s="27" t="s">
        <v>294</v>
      </c>
      <c r="C250" s="18">
        <v>36700</v>
      </c>
      <c r="D250" s="18">
        <f>D221</f>
        <v>700</v>
      </c>
      <c r="E250" s="19">
        <f>C250+D250</f>
        <v>37400</v>
      </c>
      <c r="F250" s="75">
        <f t="shared" si="32"/>
        <v>3.67</v>
      </c>
      <c r="G250" s="75">
        <v>0.3</v>
      </c>
      <c r="H250" s="75">
        <f>F250+G250</f>
        <v>3.9699999999999998</v>
      </c>
    </row>
    <row r="251" spans="1:8" ht="12.75">
      <c r="A251" s="45" t="s">
        <v>295</v>
      </c>
      <c r="B251" s="27" t="s">
        <v>296</v>
      </c>
      <c r="C251" s="18">
        <v>53300</v>
      </c>
      <c r="D251" s="18">
        <f>D222</f>
        <v>700</v>
      </c>
      <c r="E251" s="19">
        <f>C251+D251</f>
        <v>54000</v>
      </c>
      <c r="F251" s="75">
        <f t="shared" si="32"/>
        <v>5.33</v>
      </c>
      <c r="G251" s="75">
        <v>0.3</v>
      </c>
      <c r="H251" s="75">
        <f>F251+G251</f>
        <v>5.63</v>
      </c>
    </row>
    <row r="252" spans="1:8" ht="12.75">
      <c r="A252" s="62" t="s">
        <v>297</v>
      </c>
      <c r="B252" s="63" t="s">
        <v>298</v>
      </c>
      <c r="C252" s="18"/>
      <c r="D252" s="18"/>
      <c r="E252" s="19"/>
      <c r="F252" s="75"/>
      <c r="G252" s="75"/>
      <c r="H252" s="75"/>
    </row>
    <row r="253" spans="1:8" ht="12.75">
      <c r="A253" s="45" t="s">
        <v>299</v>
      </c>
      <c r="B253" s="27" t="s">
        <v>300</v>
      </c>
      <c r="C253" s="18">
        <v>71600</v>
      </c>
      <c r="D253" s="18">
        <v>16200</v>
      </c>
      <c r="E253" s="19">
        <f>C253+D253</f>
        <v>87800</v>
      </c>
      <c r="F253" s="75">
        <f t="shared" si="32"/>
        <v>7.16</v>
      </c>
      <c r="G253" s="75">
        <f t="shared" si="32"/>
        <v>1.62</v>
      </c>
      <c r="H253" s="75">
        <f>F253+G253</f>
        <v>8.780000000000001</v>
      </c>
    </row>
    <row r="254" spans="1:8" ht="12.75">
      <c r="A254" s="62" t="s">
        <v>301</v>
      </c>
      <c r="B254" s="63" t="s">
        <v>302</v>
      </c>
      <c r="C254" s="18"/>
      <c r="D254" s="18"/>
      <c r="E254" s="19"/>
      <c r="F254" s="75">
        <f t="shared" si="32"/>
        <v>0</v>
      </c>
      <c r="G254" s="75">
        <f t="shared" si="32"/>
        <v>0</v>
      </c>
      <c r="H254" s="75"/>
    </row>
    <row r="255" spans="1:8" ht="12.75">
      <c r="A255" s="45" t="s">
        <v>303</v>
      </c>
      <c r="B255" s="69" t="s">
        <v>304</v>
      </c>
      <c r="C255" s="18">
        <v>50100</v>
      </c>
      <c r="D255" s="18"/>
      <c r="E255" s="19">
        <f>C255+D255</f>
        <v>50100</v>
      </c>
      <c r="F255" s="75">
        <f t="shared" si="32"/>
        <v>5.01</v>
      </c>
      <c r="G255" s="75">
        <f t="shared" si="32"/>
        <v>0</v>
      </c>
      <c r="H255" s="75">
        <f>F255+G255</f>
        <v>5.01</v>
      </c>
    </row>
    <row r="256" spans="1:8" ht="12.75">
      <c r="A256" s="45" t="s">
        <v>305</v>
      </c>
      <c r="B256" s="69" t="s">
        <v>306</v>
      </c>
      <c r="C256" s="18">
        <v>49800</v>
      </c>
      <c r="D256" s="18"/>
      <c r="E256" s="19">
        <f>C256</f>
        <v>49800</v>
      </c>
      <c r="F256" s="75">
        <f t="shared" si="32"/>
        <v>4.98</v>
      </c>
      <c r="G256" s="75">
        <f t="shared" si="32"/>
        <v>0</v>
      </c>
      <c r="H256" s="75">
        <f>F256</f>
        <v>4.98</v>
      </c>
    </row>
    <row r="257" spans="1:8" ht="12.75">
      <c r="A257" s="45" t="s">
        <v>303</v>
      </c>
      <c r="B257" s="69" t="s">
        <v>307</v>
      </c>
      <c r="C257" s="18">
        <v>66300</v>
      </c>
      <c r="D257" s="18"/>
      <c r="E257" s="19">
        <f>C257+D257</f>
        <v>66300</v>
      </c>
      <c r="F257" s="75">
        <f t="shared" si="32"/>
        <v>6.63</v>
      </c>
      <c r="G257" s="75">
        <f t="shared" si="32"/>
        <v>0</v>
      </c>
      <c r="H257" s="75">
        <f>F257+G257</f>
        <v>6.63</v>
      </c>
    </row>
    <row r="258" spans="1:8" ht="13.5" customHeight="1">
      <c r="A258" s="45" t="s">
        <v>305</v>
      </c>
      <c r="B258" s="69" t="s">
        <v>308</v>
      </c>
      <c r="C258" s="18">
        <v>66800</v>
      </c>
      <c r="D258" s="18"/>
      <c r="E258" s="19">
        <f>C258+D258</f>
        <v>66800</v>
      </c>
      <c r="F258" s="75">
        <f t="shared" si="32"/>
        <v>6.68</v>
      </c>
      <c r="G258" s="75">
        <f t="shared" si="32"/>
        <v>0</v>
      </c>
      <c r="H258" s="75">
        <f>F258+G258</f>
        <v>6.68</v>
      </c>
    </row>
    <row r="259" spans="1:9" ht="15.75">
      <c r="A259" s="146" t="s">
        <v>313</v>
      </c>
      <c r="B259" s="147"/>
      <c r="C259" s="147"/>
      <c r="D259" s="147"/>
      <c r="E259" s="152"/>
      <c r="F259" s="75"/>
      <c r="G259" s="75"/>
      <c r="H259" s="91"/>
      <c r="I259" s="7"/>
    </row>
    <row r="260" spans="1:9" ht="12.75">
      <c r="A260" s="153" t="s">
        <v>314</v>
      </c>
      <c r="B260" s="154"/>
      <c r="C260" s="154"/>
      <c r="D260" s="49"/>
      <c r="E260" s="50"/>
      <c r="F260" s="75"/>
      <c r="G260" s="75"/>
      <c r="H260" s="77"/>
      <c r="I260" s="7"/>
    </row>
    <row r="261" spans="1:9" ht="12.75">
      <c r="A261" s="47" t="s">
        <v>315</v>
      </c>
      <c r="B261" s="48" t="s">
        <v>316</v>
      </c>
      <c r="C261" s="14">
        <v>10800</v>
      </c>
      <c r="D261" s="14">
        <v>600</v>
      </c>
      <c r="E261" s="14">
        <f>C261+D261</f>
        <v>11400</v>
      </c>
      <c r="F261" s="75">
        <f aca="true" t="shared" si="33" ref="F261:G265">C261/$F$7</f>
        <v>1.08</v>
      </c>
      <c r="G261" s="75">
        <f t="shared" si="33"/>
        <v>0.06</v>
      </c>
      <c r="H261" s="76">
        <f>F261+G261</f>
        <v>1.1400000000000001</v>
      </c>
      <c r="I261" s="7"/>
    </row>
    <row r="262" spans="1:9" ht="12.75">
      <c r="A262" s="45" t="s">
        <v>317</v>
      </c>
      <c r="B262" s="27" t="s">
        <v>318</v>
      </c>
      <c r="C262" s="18">
        <v>18000</v>
      </c>
      <c r="D262" s="18">
        <v>1200</v>
      </c>
      <c r="E262" s="14">
        <f>C262+D262</f>
        <v>19200</v>
      </c>
      <c r="F262" s="75">
        <f t="shared" si="33"/>
        <v>1.8</v>
      </c>
      <c r="G262" s="75">
        <f t="shared" si="33"/>
        <v>0.12</v>
      </c>
      <c r="H262" s="76">
        <f>F262+G262</f>
        <v>1.92</v>
      </c>
      <c r="I262" s="7"/>
    </row>
    <row r="263" spans="1:9" ht="12.75" hidden="1">
      <c r="A263" s="45" t="s">
        <v>319</v>
      </c>
      <c r="B263" s="27" t="s">
        <v>320</v>
      </c>
      <c r="C263" s="18">
        <v>18000</v>
      </c>
      <c r="D263" s="18">
        <v>1800</v>
      </c>
      <c r="E263" s="14">
        <f>C263+D263</f>
        <v>19800</v>
      </c>
      <c r="F263" s="75">
        <f t="shared" si="33"/>
        <v>1.8</v>
      </c>
      <c r="G263" s="75">
        <f t="shared" si="33"/>
        <v>0.18</v>
      </c>
      <c r="H263" s="76">
        <f>F263+G263</f>
        <v>1.98</v>
      </c>
      <c r="I263" s="7"/>
    </row>
    <row r="264" spans="1:9" ht="10.5" customHeight="1">
      <c r="A264" s="45" t="s">
        <v>442</v>
      </c>
      <c r="B264" s="27" t="s">
        <v>322</v>
      </c>
      <c r="C264" s="18">
        <v>34800</v>
      </c>
      <c r="D264" s="18">
        <v>2900</v>
      </c>
      <c r="E264" s="14">
        <f>(D264+C264)</f>
        <v>37700</v>
      </c>
      <c r="F264" s="75">
        <f t="shared" si="33"/>
        <v>3.48</v>
      </c>
      <c r="G264" s="75">
        <f t="shared" si="33"/>
        <v>0.29</v>
      </c>
      <c r="H264" s="76">
        <f>(G264+F264)</f>
        <v>3.77</v>
      </c>
      <c r="I264" s="7"/>
    </row>
    <row r="265" spans="1:9" ht="27" customHeight="1">
      <c r="A265" s="45" t="s">
        <v>321</v>
      </c>
      <c r="B265" s="27" t="s">
        <v>323</v>
      </c>
      <c r="C265" s="18">
        <v>27800</v>
      </c>
      <c r="D265" s="18">
        <v>2900</v>
      </c>
      <c r="E265" s="14">
        <f>(D265+C265)</f>
        <v>30700</v>
      </c>
      <c r="F265" s="75">
        <f t="shared" si="33"/>
        <v>2.78</v>
      </c>
      <c r="G265" s="75">
        <f t="shared" si="33"/>
        <v>0.29</v>
      </c>
      <c r="H265" s="76">
        <f>(G265+F265)</f>
        <v>3.07</v>
      </c>
      <c r="I265" s="7"/>
    </row>
    <row r="266" spans="1:9" ht="12.75">
      <c r="A266" s="155" t="s">
        <v>324</v>
      </c>
      <c r="B266" s="156"/>
      <c r="C266" s="156"/>
      <c r="D266" s="156"/>
      <c r="E266" s="157"/>
      <c r="F266" s="75"/>
      <c r="G266" s="75"/>
      <c r="H266" s="91"/>
      <c r="I266" s="7"/>
    </row>
    <row r="267" spans="1:9" ht="12.75">
      <c r="A267" s="153" t="s">
        <v>314</v>
      </c>
      <c r="B267" s="154"/>
      <c r="C267" s="154"/>
      <c r="D267" s="49"/>
      <c r="E267" s="50"/>
      <c r="F267" s="75"/>
      <c r="G267" s="75"/>
      <c r="H267" s="77"/>
      <c r="I267" s="7"/>
    </row>
    <row r="268" spans="1:9" ht="12.75">
      <c r="A268" s="47" t="s">
        <v>325</v>
      </c>
      <c r="B268" s="48" t="s">
        <v>316</v>
      </c>
      <c r="C268" s="14">
        <v>48200</v>
      </c>
      <c r="D268" s="14">
        <v>600</v>
      </c>
      <c r="E268" s="14">
        <f aca="true" t="shared" si="34" ref="E268:E293">C268+D268</f>
        <v>48800</v>
      </c>
      <c r="F268" s="75">
        <f aca="true" t="shared" si="35" ref="F268:G283">C268/$F$7</f>
        <v>4.82</v>
      </c>
      <c r="G268" s="75">
        <f t="shared" si="35"/>
        <v>0.06</v>
      </c>
      <c r="H268" s="76">
        <f aca="true" t="shared" si="36" ref="H268:H293">F268+G268</f>
        <v>4.88</v>
      </c>
      <c r="I268" s="7"/>
    </row>
    <row r="269" spans="1:9" ht="12.75">
      <c r="A269" s="45" t="s">
        <v>326</v>
      </c>
      <c r="B269" s="27" t="s">
        <v>318</v>
      </c>
      <c r="C269" s="18">
        <v>80400</v>
      </c>
      <c r="D269" s="18">
        <v>1200</v>
      </c>
      <c r="E269" s="14">
        <f t="shared" si="34"/>
        <v>81600</v>
      </c>
      <c r="F269" s="75">
        <f t="shared" si="35"/>
        <v>8.04</v>
      </c>
      <c r="G269" s="75">
        <f t="shared" si="35"/>
        <v>0.12</v>
      </c>
      <c r="H269" s="76">
        <f t="shared" si="36"/>
        <v>8.159999999999998</v>
      </c>
      <c r="I269" s="7"/>
    </row>
    <row r="270" spans="1:9" ht="12.75">
      <c r="A270" s="45" t="s">
        <v>327</v>
      </c>
      <c r="B270" s="27" t="s">
        <v>328</v>
      </c>
      <c r="C270" s="18">
        <v>80400</v>
      </c>
      <c r="D270" s="18">
        <v>400</v>
      </c>
      <c r="E270" s="14">
        <f t="shared" si="34"/>
        <v>80800</v>
      </c>
      <c r="F270" s="75">
        <f t="shared" si="35"/>
        <v>8.04</v>
      </c>
      <c r="G270" s="75">
        <f t="shared" si="35"/>
        <v>0.04</v>
      </c>
      <c r="H270" s="76">
        <f t="shared" si="36"/>
        <v>8.079999999999998</v>
      </c>
      <c r="I270" s="7"/>
    </row>
    <row r="271" spans="1:9" ht="12.75">
      <c r="A271" s="45" t="s">
        <v>329</v>
      </c>
      <c r="B271" s="27" t="s">
        <v>330</v>
      </c>
      <c r="C271" s="18">
        <v>48200</v>
      </c>
      <c r="D271" s="18">
        <v>2100</v>
      </c>
      <c r="E271" s="14">
        <f t="shared" si="34"/>
        <v>50300</v>
      </c>
      <c r="F271" s="75">
        <f t="shared" si="35"/>
        <v>4.82</v>
      </c>
      <c r="G271" s="75">
        <f t="shared" si="35"/>
        <v>0.21</v>
      </c>
      <c r="H271" s="76">
        <f t="shared" si="36"/>
        <v>5.03</v>
      </c>
      <c r="I271" s="7"/>
    </row>
    <row r="272" spans="1:9" ht="12.75" customHeight="1">
      <c r="A272" s="45" t="s">
        <v>331</v>
      </c>
      <c r="B272" s="27" t="s">
        <v>332</v>
      </c>
      <c r="C272" s="18">
        <v>80400</v>
      </c>
      <c r="D272" s="18">
        <v>2600</v>
      </c>
      <c r="E272" s="14">
        <f t="shared" si="34"/>
        <v>83000</v>
      </c>
      <c r="F272" s="75">
        <f t="shared" si="35"/>
        <v>8.04</v>
      </c>
      <c r="G272" s="75">
        <f t="shared" si="35"/>
        <v>0.26</v>
      </c>
      <c r="H272" s="76">
        <f t="shared" si="36"/>
        <v>8.299999999999999</v>
      </c>
      <c r="I272" s="7"/>
    </row>
    <row r="273" spans="1:9" ht="18" customHeight="1">
      <c r="A273" s="45" t="s">
        <v>333</v>
      </c>
      <c r="B273" s="27" t="s">
        <v>334</v>
      </c>
      <c r="C273" s="18">
        <v>64300</v>
      </c>
      <c r="D273" s="18"/>
      <c r="E273" s="14">
        <f t="shared" si="34"/>
        <v>64300</v>
      </c>
      <c r="F273" s="75">
        <f t="shared" si="35"/>
        <v>6.43</v>
      </c>
      <c r="G273" s="75">
        <f t="shared" si="35"/>
        <v>0</v>
      </c>
      <c r="H273" s="76">
        <f t="shared" si="36"/>
        <v>6.43</v>
      </c>
      <c r="I273" s="7"/>
    </row>
    <row r="274" spans="1:9" ht="12.75">
      <c r="A274" s="45" t="s">
        <v>335</v>
      </c>
      <c r="B274" s="27" t="s">
        <v>336</v>
      </c>
      <c r="C274" s="18">
        <v>120600</v>
      </c>
      <c r="D274" s="18">
        <v>300</v>
      </c>
      <c r="E274" s="14">
        <f t="shared" si="34"/>
        <v>120900</v>
      </c>
      <c r="F274" s="75">
        <f t="shared" si="35"/>
        <v>12.06</v>
      </c>
      <c r="G274" s="75">
        <f t="shared" si="35"/>
        <v>0.03</v>
      </c>
      <c r="H274" s="76">
        <f t="shared" si="36"/>
        <v>12.09</v>
      </c>
      <c r="I274" s="7"/>
    </row>
    <row r="275" spans="1:9" ht="12.75">
      <c r="A275" s="45" t="s">
        <v>337</v>
      </c>
      <c r="B275" s="27" t="s">
        <v>338</v>
      </c>
      <c r="C275" s="18">
        <v>80400</v>
      </c>
      <c r="D275" s="18">
        <v>300</v>
      </c>
      <c r="E275" s="14">
        <f t="shared" si="34"/>
        <v>80700</v>
      </c>
      <c r="F275" s="75">
        <f t="shared" si="35"/>
        <v>8.04</v>
      </c>
      <c r="G275" s="75">
        <f t="shared" si="35"/>
        <v>0.03</v>
      </c>
      <c r="H275" s="76">
        <f t="shared" si="36"/>
        <v>8.069999999999999</v>
      </c>
      <c r="I275" s="7"/>
    </row>
    <row r="276" spans="1:9" ht="13.5" customHeight="1">
      <c r="A276" s="45" t="s">
        <v>339</v>
      </c>
      <c r="B276" s="27" t="s">
        <v>340</v>
      </c>
      <c r="C276" s="18">
        <v>120600</v>
      </c>
      <c r="D276" s="18">
        <v>1500</v>
      </c>
      <c r="E276" s="14">
        <f t="shared" si="34"/>
        <v>122100</v>
      </c>
      <c r="F276" s="75">
        <f t="shared" si="35"/>
        <v>12.06</v>
      </c>
      <c r="G276" s="75">
        <f t="shared" si="35"/>
        <v>0.15</v>
      </c>
      <c r="H276" s="76">
        <f t="shared" si="36"/>
        <v>12.21</v>
      </c>
      <c r="I276" s="7"/>
    </row>
    <row r="277" spans="1:9" ht="12.75">
      <c r="A277" s="45" t="s">
        <v>341</v>
      </c>
      <c r="B277" s="27" t="s">
        <v>342</v>
      </c>
      <c r="C277" s="18">
        <v>40200</v>
      </c>
      <c r="D277" s="18">
        <v>300</v>
      </c>
      <c r="E277" s="14">
        <f t="shared" si="34"/>
        <v>40500</v>
      </c>
      <c r="F277" s="75">
        <f t="shared" si="35"/>
        <v>4.02</v>
      </c>
      <c r="G277" s="75">
        <f t="shared" si="35"/>
        <v>0.03</v>
      </c>
      <c r="H277" s="76">
        <f t="shared" si="36"/>
        <v>4.05</v>
      </c>
      <c r="I277" s="7"/>
    </row>
    <row r="278" spans="1:9" ht="12.75">
      <c r="A278" s="45" t="s">
        <v>343</v>
      </c>
      <c r="B278" s="27" t="s">
        <v>344</v>
      </c>
      <c r="C278" s="18">
        <v>40200</v>
      </c>
      <c r="D278" s="18">
        <v>500</v>
      </c>
      <c r="E278" s="14">
        <f t="shared" si="34"/>
        <v>40700</v>
      </c>
      <c r="F278" s="75">
        <f t="shared" si="35"/>
        <v>4.02</v>
      </c>
      <c r="G278" s="75">
        <f t="shared" si="35"/>
        <v>0.05</v>
      </c>
      <c r="H278" s="76">
        <f t="shared" si="36"/>
        <v>4.069999999999999</v>
      </c>
      <c r="I278" s="7"/>
    </row>
    <row r="279" spans="1:9" ht="15.75" customHeight="1">
      <c r="A279" s="45" t="s">
        <v>345</v>
      </c>
      <c r="B279" s="27" t="s">
        <v>346</v>
      </c>
      <c r="C279" s="18">
        <v>80400</v>
      </c>
      <c r="D279" s="18">
        <v>4200</v>
      </c>
      <c r="E279" s="14">
        <f t="shared" si="34"/>
        <v>84600</v>
      </c>
      <c r="F279" s="75">
        <f t="shared" si="35"/>
        <v>8.04</v>
      </c>
      <c r="G279" s="75">
        <f t="shared" si="35"/>
        <v>0.42</v>
      </c>
      <c r="H279" s="76">
        <f t="shared" si="36"/>
        <v>8.459999999999999</v>
      </c>
      <c r="I279" s="7"/>
    </row>
    <row r="280" spans="1:9" ht="25.5">
      <c r="A280" s="45" t="s">
        <v>347</v>
      </c>
      <c r="B280" s="27" t="s">
        <v>348</v>
      </c>
      <c r="C280" s="18">
        <v>40200</v>
      </c>
      <c r="D280" s="18">
        <v>1200</v>
      </c>
      <c r="E280" s="14">
        <f t="shared" si="34"/>
        <v>41400</v>
      </c>
      <c r="F280" s="75">
        <f t="shared" si="35"/>
        <v>4.02</v>
      </c>
      <c r="G280" s="75">
        <f t="shared" si="35"/>
        <v>0.12</v>
      </c>
      <c r="H280" s="76">
        <f t="shared" si="36"/>
        <v>4.14</v>
      </c>
      <c r="I280" s="7"/>
    </row>
    <row r="281" spans="1:9" ht="12.75" hidden="1">
      <c r="A281" s="45" t="s">
        <v>349</v>
      </c>
      <c r="B281" s="27" t="s">
        <v>320</v>
      </c>
      <c r="C281" s="18">
        <v>80400</v>
      </c>
      <c r="D281" s="18">
        <v>1800</v>
      </c>
      <c r="E281" s="14">
        <f t="shared" si="34"/>
        <v>82200</v>
      </c>
      <c r="F281" s="75">
        <f t="shared" si="35"/>
        <v>8.04</v>
      </c>
      <c r="G281" s="75">
        <f t="shared" si="35"/>
        <v>0.18</v>
      </c>
      <c r="H281" s="76">
        <f t="shared" si="36"/>
        <v>8.219999999999999</v>
      </c>
      <c r="I281" s="7"/>
    </row>
    <row r="282" spans="1:9" ht="13.5" customHeight="1">
      <c r="A282" s="45" t="s">
        <v>349</v>
      </c>
      <c r="B282" s="27" t="s">
        <v>351</v>
      </c>
      <c r="C282" s="18">
        <v>80400</v>
      </c>
      <c r="D282" s="18">
        <v>300</v>
      </c>
      <c r="E282" s="14">
        <f t="shared" si="34"/>
        <v>80700</v>
      </c>
      <c r="F282" s="75">
        <f t="shared" si="35"/>
        <v>8.04</v>
      </c>
      <c r="G282" s="75">
        <f t="shared" si="35"/>
        <v>0.03</v>
      </c>
      <c r="H282" s="76">
        <f t="shared" si="36"/>
        <v>8.069999999999999</v>
      </c>
      <c r="I282" s="7"/>
    </row>
    <row r="283" spans="1:9" ht="12.75">
      <c r="A283" s="45" t="s">
        <v>350</v>
      </c>
      <c r="B283" s="27" t="s">
        <v>353</v>
      </c>
      <c r="C283" s="18">
        <v>80400</v>
      </c>
      <c r="D283" s="18">
        <v>2100</v>
      </c>
      <c r="E283" s="14">
        <f t="shared" si="34"/>
        <v>82500</v>
      </c>
      <c r="F283" s="75">
        <f t="shared" si="35"/>
        <v>8.04</v>
      </c>
      <c r="G283" s="75">
        <f t="shared" si="35"/>
        <v>0.21</v>
      </c>
      <c r="H283" s="76">
        <f t="shared" si="36"/>
        <v>8.25</v>
      </c>
      <c r="I283" s="7"/>
    </row>
    <row r="284" spans="1:9" ht="12.75">
      <c r="A284" s="45" t="s">
        <v>352</v>
      </c>
      <c r="B284" s="27" t="s">
        <v>355</v>
      </c>
      <c r="C284" s="18">
        <v>80400</v>
      </c>
      <c r="D284" s="18">
        <v>2600</v>
      </c>
      <c r="E284" s="14">
        <f t="shared" si="34"/>
        <v>83000</v>
      </c>
      <c r="F284" s="75">
        <f aca="true" t="shared" si="37" ref="F284:G301">C284/$F$7</f>
        <v>8.04</v>
      </c>
      <c r="G284" s="75">
        <f t="shared" si="37"/>
        <v>0.26</v>
      </c>
      <c r="H284" s="76">
        <f t="shared" si="36"/>
        <v>8.299999999999999</v>
      </c>
      <c r="I284" s="7"/>
    </row>
    <row r="285" spans="1:9" ht="12.75">
      <c r="A285" s="45" t="s">
        <v>354</v>
      </c>
      <c r="B285" s="27" t="s">
        <v>357</v>
      </c>
      <c r="C285" s="18">
        <v>64300</v>
      </c>
      <c r="D285" s="18">
        <v>400</v>
      </c>
      <c r="E285" s="14">
        <f t="shared" si="34"/>
        <v>64700</v>
      </c>
      <c r="F285" s="75">
        <f t="shared" si="37"/>
        <v>6.43</v>
      </c>
      <c r="G285" s="75">
        <f t="shared" si="37"/>
        <v>0.04</v>
      </c>
      <c r="H285" s="76">
        <f t="shared" si="36"/>
        <v>6.47</v>
      </c>
      <c r="I285" s="7"/>
    </row>
    <row r="286" spans="1:9" ht="12.75">
      <c r="A286" s="45" t="s">
        <v>356</v>
      </c>
      <c r="B286" s="27" t="s">
        <v>359</v>
      </c>
      <c r="C286" s="18">
        <v>120600</v>
      </c>
      <c r="D286" s="18">
        <v>3700</v>
      </c>
      <c r="E286" s="14">
        <f t="shared" si="34"/>
        <v>124300</v>
      </c>
      <c r="F286" s="75">
        <f t="shared" si="37"/>
        <v>12.06</v>
      </c>
      <c r="G286" s="75">
        <f t="shared" si="37"/>
        <v>0.37</v>
      </c>
      <c r="H286" s="76">
        <f t="shared" si="36"/>
        <v>12.43</v>
      </c>
      <c r="I286" s="7"/>
    </row>
    <row r="287" spans="1:9" ht="12.75">
      <c r="A287" s="45" t="s">
        <v>358</v>
      </c>
      <c r="B287" s="27" t="s">
        <v>361</v>
      </c>
      <c r="C287" s="18">
        <v>120600</v>
      </c>
      <c r="D287" s="18">
        <v>1700</v>
      </c>
      <c r="E287" s="14">
        <f t="shared" si="34"/>
        <v>122300</v>
      </c>
      <c r="F287" s="75">
        <f t="shared" si="37"/>
        <v>12.06</v>
      </c>
      <c r="G287" s="75">
        <f t="shared" si="37"/>
        <v>0.17</v>
      </c>
      <c r="H287" s="76">
        <f t="shared" si="36"/>
        <v>12.23</v>
      </c>
      <c r="I287" s="7"/>
    </row>
    <row r="288" spans="1:9" ht="17.25" customHeight="1">
      <c r="A288" s="45" t="s">
        <v>360</v>
      </c>
      <c r="B288" s="27" t="s">
        <v>363</v>
      </c>
      <c r="C288" s="18">
        <v>160800</v>
      </c>
      <c r="D288" s="18">
        <v>4000</v>
      </c>
      <c r="E288" s="14">
        <f t="shared" si="34"/>
        <v>164800</v>
      </c>
      <c r="F288" s="75">
        <f t="shared" si="37"/>
        <v>16.08</v>
      </c>
      <c r="G288" s="75">
        <f t="shared" si="37"/>
        <v>0.4</v>
      </c>
      <c r="H288" s="76">
        <f t="shared" si="36"/>
        <v>16.479999999999997</v>
      </c>
      <c r="I288" s="7"/>
    </row>
    <row r="289" spans="1:9" ht="25.5">
      <c r="A289" s="45" t="s">
        <v>362</v>
      </c>
      <c r="B289" s="27" t="s">
        <v>365</v>
      </c>
      <c r="C289" s="18">
        <v>160800</v>
      </c>
      <c r="D289" s="18">
        <v>2600</v>
      </c>
      <c r="E289" s="14">
        <f t="shared" si="34"/>
        <v>163400</v>
      </c>
      <c r="F289" s="75">
        <f t="shared" si="37"/>
        <v>16.08</v>
      </c>
      <c r="G289" s="75">
        <f t="shared" si="37"/>
        <v>0.26</v>
      </c>
      <c r="H289" s="76">
        <f t="shared" si="36"/>
        <v>16.34</v>
      </c>
      <c r="I289" s="7"/>
    </row>
    <row r="290" spans="1:9" ht="15.75" customHeight="1">
      <c r="A290" s="45" t="s">
        <v>364</v>
      </c>
      <c r="B290" s="27" t="s">
        <v>367</v>
      </c>
      <c r="C290" s="18">
        <v>160800</v>
      </c>
      <c r="D290" s="18">
        <v>2900</v>
      </c>
      <c r="E290" s="14">
        <f t="shared" si="34"/>
        <v>163700</v>
      </c>
      <c r="F290" s="75">
        <f t="shared" si="37"/>
        <v>16.08</v>
      </c>
      <c r="G290" s="75">
        <f t="shared" si="37"/>
        <v>0.29</v>
      </c>
      <c r="H290" s="76">
        <f t="shared" si="36"/>
        <v>16.369999999999997</v>
      </c>
      <c r="I290" s="7"/>
    </row>
    <row r="291" spans="1:9" ht="12.75">
      <c r="A291" s="45" t="s">
        <v>366</v>
      </c>
      <c r="B291" s="27" t="s">
        <v>369</v>
      </c>
      <c r="C291" s="18">
        <v>160800</v>
      </c>
      <c r="D291" s="18">
        <v>2200</v>
      </c>
      <c r="E291" s="14">
        <f t="shared" si="34"/>
        <v>163000</v>
      </c>
      <c r="F291" s="75">
        <f t="shared" si="37"/>
        <v>16.08</v>
      </c>
      <c r="G291" s="75">
        <f t="shared" si="37"/>
        <v>0.22</v>
      </c>
      <c r="H291" s="76">
        <f t="shared" si="36"/>
        <v>16.299999999999997</v>
      </c>
      <c r="I291" s="7"/>
    </row>
    <row r="292" spans="1:9" ht="12.75">
      <c r="A292" s="45" t="s">
        <v>368</v>
      </c>
      <c r="B292" s="27" t="s">
        <v>371</v>
      </c>
      <c r="C292" s="18">
        <v>80400</v>
      </c>
      <c r="D292" s="18">
        <v>3200</v>
      </c>
      <c r="E292" s="14">
        <f t="shared" si="34"/>
        <v>83600</v>
      </c>
      <c r="F292" s="75">
        <f t="shared" si="37"/>
        <v>8.04</v>
      </c>
      <c r="G292" s="75">
        <f t="shared" si="37"/>
        <v>0.32</v>
      </c>
      <c r="H292" s="76">
        <f t="shared" si="36"/>
        <v>8.36</v>
      </c>
      <c r="I292" s="7"/>
    </row>
    <row r="293" spans="1:9" ht="12.75">
      <c r="A293" s="45" t="s">
        <v>370</v>
      </c>
      <c r="B293" s="27" t="s">
        <v>373</v>
      </c>
      <c r="C293" s="18">
        <v>120600</v>
      </c>
      <c r="D293" s="18">
        <v>400</v>
      </c>
      <c r="E293" s="14">
        <f t="shared" si="34"/>
        <v>121000</v>
      </c>
      <c r="F293" s="75">
        <f t="shared" si="37"/>
        <v>12.06</v>
      </c>
      <c r="G293" s="75">
        <f t="shared" si="37"/>
        <v>0.04</v>
      </c>
      <c r="H293" s="76">
        <f t="shared" si="36"/>
        <v>12.1</v>
      </c>
      <c r="I293" s="7"/>
    </row>
    <row r="294" spans="1:9" ht="13.5" customHeight="1">
      <c r="A294" s="45" t="s">
        <v>372</v>
      </c>
      <c r="B294" s="27" t="s">
        <v>322</v>
      </c>
      <c r="C294" s="18">
        <v>120600</v>
      </c>
      <c r="D294" s="18">
        <v>2900</v>
      </c>
      <c r="E294" s="14">
        <f>(D294+C294)</f>
        <v>123500</v>
      </c>
      <c r="F294" s="75">
        <f t="shared" si="37"/>
        <v>12.06</v>
      </c>
      <c r="G294" s="75">
        <f t="shared" si="37"/>
        <v>0.29</v>
      </c>
      <c r="H294" s="76">
        <f>(G294+F294)</f>
        <v>12.35</v>
      </c>
      <c r="I294" s="7"/>
    </row>
    <row r="295" spans="1:9" ht="25.5" customHeight="1">
      <c r="A295" s="45" t="s">
        <v>374</v>
      </c>
      <c r="B295" s="27" t="s">
        <v>323</v>
      </c>
      <c r="C295" s="18">
        <v>96500</v>
      </c>
      <c r="D295" s="18">
        <v>2900</v>
      </c>
      <c r="E295" s="14">
        <f>(D295+C295)</f>
        <v>99400</v>
      </c>
      <c r="F295" s="75">
        <f t="shared" si="37"/>
        <v>9.65</v>
      </c>
      <c r="G295" s="75">
        <f t="shared" si="37"/>
        <v>0.29</v>
      </c>
      <c r="H295" s="76">
        <f>(G295+F295)</f>
        <v>9.94</v>
      </c>
      <c r="I295" s="7"/>
    </row>
    <row r="296" spans="1:9" ht="17.25" customHeight="1">
      <c r="A296" s="158" t="s">
        <v>375</v>
      </c>
      <c r="B296" s="158"/>
      <c r="C296" s="51"/>
      <c r="D296" s="51"/>
      <c r="E296" s="52"/>
      <c r="F296" s="75">
        <f t="shared" si="37"/>
        <v>0</v>
      </c>
      <c r="G296" s="75">
        <f t="shared" si="37"/>
        <v>0</v>
      </c>
      <c r="H296" s="96"/>
      <c r="I296" s="7"/>
    </row>
    <row r="297" spans="1:9" ht="12.75">
      <c r="A297" s="53" t="s">
        <v>376</v>
      </c>
      <c r="B297" s="27" t="s">
        <v>377</v>
      </c>
      <c r="C297" s="18">
        <v>40200</v>
      </c>
      <c r="D297" s="18">
        <v>400</v>
      </c>
      <c r="E297" s="18">
        <f>C297+D297</f>
        <v>40600</v>
      </c>
      <c r="F297" s="75">
        <f t="shared" si="37"/>
        <v>4.02</v>
      </c>
      <c r="G297" s="75">
        <f t="shared" si="37"/>
        <v>0.04</v>
      </c>
      <c r="H297" s="75">
        <f>F297+G297</f>
        <v>4.06</v>
      </c>
      <c r="I297" s="7"/>
    </row>
    <row r="298" spans="1:9" ht="12.75" customHeight="1">
      <c r="A298" s="53" t="s">
        <v>378</v>
      </c>
      <c r="B298" s="27" t="s">
        <v>379</v>
      </c>
      <c r="C298" s="18">
        <v>64300</v>
      </c>
      <c r="D298" s="18">
        <v>200</v>
      </c>
      <c r="E298" s="18">
        <f>C298+D298</f>
        <v>64500</v>
      </c>
      <c r="F298" s="75">
        <f t="shared" si="37"/>
        <v>6.43</v>
      </c>
      <c r="G298" s="75">
        <f t="shared" si="37"/>
        <v>0.02</v>
      </c>
      <c r="H298" s="75">
        <f>F298+G298</f>
        <v>6.449999999999999</v>
      </c>
      <c r="I298" s="7"/>
    </row>
    <row r="299" spans="1:9" ht="25.5" hidden="1">
      <c r="A299" s="53" t="s">
        <v>380</v>
      </c>
      <c r="B299" s="27" t="s">
        <v>381</v>
      </c>
      <c r="C299" s="18" t="s">
        <v>70</v>
      </c>
      <c r="D299" s="18">
        <v>59800</v>
      </c>
      <c r="E299" s="18">
        <f>D299</f>
        <v>59800</v>
      </c>
      <c r="F299" s="75"/>
      <c r="G299" s="75">
        <f t="shared" si="37"/>
        <v>5.98</v>
      </c>
      <c r="H299" s="75">
        <f>G299</f>
        <v>5.98</v>
      </c>
      <c r="I299" s="7"/>
    </row>
    <row r="300" spans="1:9" ht="12.75" customHeight="1" hidden="1">
      <c r="A300" s="148" t="s">
        <v>324</v>
      </c>
      <c r="B300" s="148"/>
      <c r="C300" s="148"/>
      <c r="D300" s="148"/>
      <c r="E300" s="148"/>
      <c r="F300" s="75"/>
      <c r="G300" s="75"/>
      <c r="H300" s="91"/>
      <c r="I300" s="7"/>
    </row>
    <row r="301" spans="1:9" ht="26.25" customHeight="1" hidden="1">
      <c r="A301" s="53" t="s">
        <v>382</v>
      </c>
      <c r="B301" s="27" t="s">
        <v>381</v>
      </c>
      <c r="C301" s="18" t="s">
        <v>70</v>
      </c>
      <c r="D301" s="18">
        <f>D299</f>
        <v>59800</v>
      </c>
      <c r="E301" s="18">
        <f>D301</f>
        <v>59800</v>
      </c>
      <c r="F301" s="75"/>
      <c r="G301" s="75">
        <f t="shared" si="37"/>
        <v>5.98</v>
      </c>
      <c r="H301" s="75">
        <f>G301</f>
        <v>5.98</v>
      </c>
      <c r="I301" s="7"/>
    </row>
    <row r="302" spans="1:8" s="70" customFormat="1" ht="15.75">
      <c r="A302" s="123" t="s">
        <v>383</v>
      </c>
      <c r="B302" s="124"/>
      <c r="C302" s="124"/>
      <c r="D302" s="124"/>
      <c r="E302" s="125"/>
      <c r="F302" s="80">
        <v>10000</v>
      </c>
      <c r="G302" s="81"/>
      <c r="H302" s="97"/>
    </row>
    <row r="303" spans="1:9" s="70" customFormat="1" ht="28.5" customHeight="1">
      <c r="A303" s="45" t="s">
        <v>384</v>
      </c>
      <c r="B303" s="82" t="s">
        <v>385</v>
      </c>
      <c r="C303" s="83">
        <v>41600</v>
      </c>
      <c r="D303" s="83">
        <v>1900</v>
      </c>
      <c r="E303" s="84">
        <f aca="true" t="shared" si="38" ref="E303:E324">(D303+C303)</f>
        <v>43500</v>
      </c>
      <c r="F303" s="75">
        <v>16.85</v>
      </c>
      <c r="G303" s="75"/>
      <c r="H303" s="75">
        <f aca="true" t="shared" si="39" ref="H303:H325">(G303+F303)</f>
        <v>16.85</v>
      </c>
      <c r="I303" s="85"/>
    </row>
    <row r="304" spans="1:9" s="70" customFormat="1" ht="30">
      <c r="A304" s="45" t="s">
        <v>386</v>
      </c>
      <c r="B304" s="82" t="s">
        <v>387</v>
      </c>
      <c r="C304" s="86">
        <v>41600</v>
      </c>
      <c r="D304" s="86">
        <v>1900</v>
      </c>
      <c r="E304" s="84">
        <f t="shared" si="38"/>
        <v>43500</v>
      </c>
      <c r="F304" s="75">
        <v>25.68</v>
      </c>
      <c r="G304" s="76"/>
      <c r="H304" s="76">
        <f t="shared" si="39"/>
        <v>25.68</v>
      </c>
      <c r="I304" s="85"/>
    </row>
    <row r="305" spans="1:9" s="70" customFormat="1" ht="15">
      <c r="A305" s="45" t="s">
        <v>388</v>
      </c>
      <c r="B305" s="82" t="s">
        <v>389</v>
      </c>
      <c r="C305" s="86">
        <v>27700</v>
      </c>
      <c r="D305" s="86">
        <v>1900</v>
      </c>
      <c r="E305" s="87">
        <f t="shared" si="38"/>
        <v>29600</v>
      </c>
      <c r="F305" s="75">
        <v>18.49</v>
      </c>
      <c r="G305" s="76"/>
      <c r="H305" s="75">
        <f t="shared" si="39"/>
        <v>18.49</v>
      </c>
      <c r="I305" s="85"/>
    </row>
    <row r="306" spans="1:9" s="70" customFormat="1" ht="15">
      <c r="A306" s="45" t="s">
        <v>390</v>
      </c>
      <c r="B306" s="82" t="s">
        <v>391</v>
      </c>
      <c r="C306" s="86">
        <v>55400</v>
      </c>
      <c r="D306" s="86">
        <v>2600</v>
      </c>
      <c r="E306" s="87">
        <f t="shared" si="38"/>
        <v>58000</v>
      </c>
      <c r="F306" s="75">
        <v>18.49</v>
      </c>
      <c r="G306" s="76"/>
      <c r="H306" s="75">
        <f t="shared" si="39"/>
        <v>18.49</v>
      </c>
      <c r="I306" s="85"/>
    </row>
    <row r="307" spans="1:9" s="70" customFormat="1" ht="15">
      <c r="A307" s="45" t="s">
        <v>392</v>
      </c>
      <c r="B307" s="82" t="s">
        <v>393</v>
      </c>
      <c r="C307" s="86">
        <v>41600</v>
      </c>
      <c r="D307" s="86">
        <v>1900</v>
      </c>
      <c r="E307" s="84">
        <f t="shared" si="38"/>
        <v>43500</v>
      </c>
      <c r="F307" s="75">
        <v>17.69</v>
      </c>
      <c r="G307" s="76"/>
      <c r="H307" s="76">
        <f t="shared" si="39"/>
        <v>17.69</v>
      </c>
      <c r="I307" s="85"/>
    </row>
    <row r="308" spans="1:9" s="70" customFormat="1" ht="15">
      <c r="A308" s="45" t="s">
        <v>394</v>
      </c>
      <c r="B308" s="82" t="s">
        <v>395</v>
      </c>
      <c r="C308" s="86">
        <v>41600</v>
      </c>
      <c r="D308" s="86">
        <v>1900</v>
      </c>
      <c r="E308" s="84">
        <f t="shared" si="38"/>
        <v>43500</v>
      </c>
      <c r="F308" s="75">
        <v>27.32</v>
      </c>
      <c r="G308" s="76"/>
      <c r="H308" s="76">
        <f t="shared" si="39"/>
        <v>27.32</v>
      </c>
      <c r="I308" s="85"/>
    </row>
    <row r="309" spans="1:9" s="70" customFormat="1" ht="33" customHeight="1">
      <c r="A309" s="45" t="s">
        <v>396</v>
      </c>
      <c r="B309" s="82" t="s">
        <v>397</v>
      </c>
      <c r="C309" s="86">
        <v>124800</v>
      </c>
      <c r="D309" s="86">
        <v>1900</v>
      </c>
      <c r="E309" s="87">
        <f t="shared" si="38"/>
        <v>126700</v>
      </c>
      <c r="F309" s="75">
        <v>17.67</v>
      </c>
      <c r="G309" s="76"/>
      <c r="H309" s="75">
        <f t="shared" si="39"/>
        <v>17.67</v>
      </c>
      <c r="I309" s="85"/>
    </row>
    <row r="310" spans="1:9" s="70" customFormat="1" ht="33" customHeight="1">
      <c r="A310" s="45" t="s">
        <v>398</v>
      </c>
      <c r="B310" s="82" t="s">
        <v>399</v>
      </c>
      <c r="C310" s="86">
        <v>124800</v>
      </c>
      <c r="D310" s="86">
        <v>1900</v>
      </c>
      <c r="E310" s="87">
        <f t="shared" si="38"/>
        <v>126700</v>
      </c>
      <c r="F310" s="75">
        <v>26.5</v>
      </c>
      <c r="G310" s="76"/>
      <c r="H310" s="75">
        <f t="shared" si="39"/>
        <v>26.5</v>
      </c>
      <c r="I310" s="85"/>
    </row>
    <row r="311" spans="1:9" s="70" customFormat="1" ht="15.75" customHeight="1">
      <c r="A311" s="45" t="s">
        <v>400</v>
      </c>
      <c r="B311" s="82" t="s">
        <v>401</v>
      </c>
      <c r="C311" s="86">
        <v>331400</v>
      </c>
      <c r="D311" s="83" t="e">
        <f>#REF!</f>
        <v>#REF!</v>
      </c>
      <c r="E311" s="87" t="e">
        <f t="shared" si="38"/>
        <v>#REF!</v>
      </c>
      <c r="F311" s="75">
        <v>18.49</v>
      </c>
      <c r="G311" s="76"/>
      <c r="H311" s="75">
        <f t="shared" si="39"/>
        <v>18.49</v>
      </c>
      <c r="I311" s="85"/>
    </row>
    <row r="312" spans="1:9" s="70" customFormat="1" ht="15">
      <c r="A312" s="45" t="s">
        <v>402</v>
      </c>
      <c r="B312" s="82" t="s">
        <v>403</v>
      </c>
      <c r="C312" s="86">
        <v>198800</v>
      </c>
      <c r="D312" s="83" t="e">
        <f>#REF!</f>
        <v>#REF!</v>
      </c>
      <c r="E312" s="87" t="e">
        <f t="shared" si="38"/>
        <v>#REF!</v>
      </c>
      <c r="F312" s="75">
        <v>28.14</v>
      </c>
      <c r="G312" s="76"/>
      <c r="H312" s="75">
        <f t="shared" si="39"/>
        <v>28.14</v>
      </c>
      <c r="I312" s="85"/>
    </row>
    <row r="313" spans="1:9" s="70" customFormat="1" ht="15">
      <c r="A313" s="45" t="s">
        <v>404</v>
      </c>
      <c r="B313" s="82" t="s">
        <v>405</v>
      </c>
      <c r="C313" s="86">
        <v>132600</v>
      </c>
      <c r="D313" s="83" t="e">
        <f>#REF!</f>
        <v>#REF!</v>
      </c>
      <c r="E313" s="87" t="e">
        <f t="shared" si="38"/>
        <v>#REF!</v>
      </c>
      <c r="F313" s="75">
        <v>17.67</v>
      </c>
      <c r="G313" s="76"/>
      <c r="H313" s="75">
        <f t="shared" si="39"/>
        <v>17.67</v>
      </c>
      <c r="I313" s="85"/>
    </row>
    <row r="314" spans="1:9" s="70" customFormat="1" ht="15">
      <c r="A314" s="45" t="s">
        <v>406</v>
      </c>
      <c r="B314" s="82" t="s">
        <v>407</v>
      </c>
      <c r="C314" s="86">
        <v>265100</v>
      </c>
      <c r="D314" s="83" t="e">
        <f>#REF!</f>
        <v>#REF!</v>
      </c>
      <c r="E314" s="87" t="e">
        <f t="shared" si="38"/>
        <v>#REF!</v>
      </c>
      <c r="F314" s="75">
        <v>26.51</v>
      </c>
      <c r="G314" s="76"/>
      <c r="H314" s="75">
        <f t="shared" si="39"/>
        <v>26.51</v>
      </c>
      <c r="I314" s="85"/>
    </row>
    <row r="315" spans="1:9" s="70" customFormat="1" ht="15">
      <c r="A315" s="45" t="s">
        <v>408</v>
      </c>
      <c r="B315" s="82" t="s">
        <v>409</v>
      </c>
      <c r="C315" s="86">
        <v>132600</v>
      </c>
      <c r="D315" s="83">
        <f>D305</f>
        <v>1900</v>
      </c>
      <c r="E315" s="87">
        <f t="shared" si="38"/>
        <v>134500</v>
      </c>
      <c r="F315" s="75">
        <v>26.51</v>
      </c>
      <c r="G315" s="76"/>
      <c r="H315" s="75">
        <f t="shared" si="39"/>
        <v>26.51</v>
      </c>
      <c r="I315" s="85"/>
    </row>
    <row r="316" spans="1:9" s="70" customFormat="1" ht="14.25" customHeight="1">
      <c r="A316" s="45" t="s">
        <v>410</v>
      </c>
      <c r="B316" s="82" t="s">
        <v>411</v>
      </c>
      <c r="C316" s="86">
        <v>198800</v>
      </c>
      <c r="D316" s="83" t="e">
        <f>#REF!</f>
        <v>#REF!</v>
      </c>
      <c r="E316" s="87" t="e">
        <f t="shared" si="38"/>
        <v>#REF!</v>
      </c>
      <c r="F316" s="75">
        <v>17.67</v>
      </c>
      <c r="G316" s="76"/>
      <c r="H316" s="75">
        <f t="shared" si="39"/>
        <v>17.67</v>
      </c>
      <c r="I316" s="85"/>
    </row>
    <row r="317" spans="1:9" s="70" customFormat="1" ht="15">
      <c r="A317" s="45" t="s">
        <v>412</v>
      </c>
      <c r="B317" s="82" t="s">
        <v>413</v>
      </c>
      <c r="C317" s="86">
        <v>331400</v>
      </c>
      <c r="D317" s="83" t="e">
        <f>#REF!</f>
        <v>#REF!</v>
      </c>
      <c r="E317" s="87" t="e">
        <f t="shared" si="38"/>
        <v>#REF!</v>
      </c>
      <c r="F317" s="75">
        <v>26.51</v>
      </c>
      <c r="G317" s="76"/>
      <c r="H317" s="75">
        <f t="shared" si="39"/>
        <v>26.51</v>
      </c>
      <c r="I317" s="85"/>
    </row>
    <row r="318" spans="1:9" s="70" customFormat="1" ht="15">
      <c r="A318" s="45" t="s">
        <v>414</v>
      </c>
      <c r="B318" s="82" t="s">
        <v>415</v>
      </c>
      <c r="C318" s="86">
        <v>397700</v>
      </c>
      <c r="D318" s="83" t="e">
        <f>#REF!</f>
        <v>#REF!</v>
      </c>
      <c r="E318" s="87" t="e">
        <f t="shared" si="38"/>
        <v>#REF!</v>
      </c>
      <c r="F318" s="75">
        <v>18.49</v>
      </c>
      <c r="G318" s="76"/>
      <c r="H318" s="75">
        <f t="shared" si="39"/>
        <v>18.49</v>
      </c>
      <c r="I318" s="85"/>
    </row>
    <row r="319" spans="1:9" s="70" customFormat="1" ht="15">
      <c r="A319" s="45" t="s">
        <v>416</v>
      </c>
      <c r="B319" s="82" t="s">
        <v>417</v>
      </c>
      <c r="C319" s="86">
        <v>662800</v>
      </c>
      <c r="D319" s="83" t="e">
        <f>#REF!</f>
        <v>#REF!</v>
      </c>
      <c r="E319" s="87" t="e">
        <f t="shared" si="38"/>
        <v>#REF!</v>
      </c>
      <c r="F319" s="75">
        <v>26.51</v>
      </c>
      <c r="G319" s="76"/>
      <c r="H319" s="75">
        <f t="shared" si="39"/>
        <v>26.51</v>
      </c>
      <c r="I319" s="85"/>
    </row>
    <row r="320" spans="1:9" s="70" customFormat="1" ht="16.5" customHeight="1">
      <c r="A320" s="45" t="s">
        <v>418</v>
      </c>
      <c r="B320" s="82" t="s">
        <v>419</v>
      </c>
      <c r="C320" s="86">
        <v>265200</v>
      </c>
      <c r="D320" s="83" t="e">
        <f>#REF!</f>
        <v>#REF!</v>
      </c>
      <c r="E320" s="87" t="e">
        <f t="shared" si="38"/>
        <v>#REF!</v>
      </c>
      <c r="F320" s="75">
        <v>26.51</v>
      </c>
      <c r="G320" s="76"/>
      <c r="H320" s="75">
        <f t="shared" si="39"/>
        <v>26.51</v>
      </c>
      <c r="I320" s="85"/>
    </row>
    <row r="321" spans="1:9" s="70" customFormat="1" ht="15">
      <c r="A321" s="45" t="s">
        <v>420</v>
      </c>
      <c r="B321" s="82" t="s">
        <v>421</v>
      </c>
      <c r="C321" s="86">
        <v>265100</v>
      </c>
      <c r="D321" s="83">
        <f>D306</f>
        <v>2600</v>
      </c>
      <c r="E321" s="87">
        <f t="shared" si="38"/>
        <v>267700</v>
      </c>
      <c r="F321" s="75">
        <v>45</v>
      </c>
      <c r="G321" s="76"/>
      <c r="H321" s="75">
        <f t="shared" si="39"/>
        <v>45</v>
      </c>
      <c r="I321" s="85"/>
    </row>
    <row r="322" spans="1:9" s="70" customFormat="1" ht="15">
      <c r="A322" s="45" t="s">
        <v>422</v>
      </c>
      <c r="B322" s="82" t="s">
        <v>423</v>
      </c>
      <c r="C322" s="86">
        <v>198800</v>
      </c>
      <c r="D322" s="83">
        <f>D307</f>
        <v>1900</v>
      </c>
      <c r="E322" s="87">
        <f t="shared" si="38"/>
        <v>200700</v>
      </c>
      <c r="F322" s="75">
        <v>36.16</v>
      </c>
      <c r="G322" s="76"/>
      <c r="H322" s="75">
        <f t="shared" si="39"/>
        <v>36.16</v>
      </c>
      <c r="I322" s="85"/>
    </row>
    <row r="323" spans="1:9" s="70" customFormat="1" ht="15">
      <c r="A323" s="45" t="s">
        <v>424</v>
      </c>
      <c r="B323" s="82" t="s">
        <v>425</v>
      </c>
      <c r="C323" s="86">
        <v>265100</v>
      </c>
      <c r="D323" s="83" t="e">
        <f>#REF!</f>
        <v>#REF!</v>
      </c>
      <c r="E323" s="87" t="e">
        <f t="shared" si="38"/>
        <v>#REF!</v>
      </c>
      <c r="F323" s="75">
        <v>17.67</v>
      </c>
      <c r="G323" s="76"/>
      <c r="H323" s="75">
        <f t="shared" si="39"/>
        <v>17.67</v>
      </c>
      <c r="I323" s="85"/>
    </row>
    <row r="324" spans="1:9" s="70" customFormat="1" ht="15.75" customHeight="1">
      <c r="A324" s="45" t="s">
        <v>424</v>
      </c>
      <c r="B324" s="82" t="s">
        <v>426</v>
      </c>
      <c r="C324" s="86">
        <v>596500</v>
      </c>
      <c r="D324" s="86">
        <f>D309</f>
        <v>1900</v>
      </c>
      <c r="E324" s="87">
        <f t="shared" si="38"/>
        <v>598400</v>
      </c>
      <c r="F324" s="75">
        <v>17.67</v>
      </c>
      <c r="G324" s="76"/>
      <c r="H324" s="75">
        <f t="shared" si="39"/>
        <v>17.67</v>
      </c>
      <c r="I324" s="85"/>
    </row>
    <row r="325" spans="1:9" ht="21" customHeight="1">
      <c r="A325" s="45" t="s">
        <v>427</v>
      </c>
      <c r="B325" s="82" t="s">
        <v>428</v>
      </c>
      <c r="C325" s="86"/>
      <c r="D325" s="86"/>
      <c r="E325" s="87"/>
      <c r="F325" s="75">
        <v>8.84</v>
      </c>
      <c r="G325" s="76"/>
      <c r="H325" s="75">
        <f t="shared" si="39"/>
        <v>8.84</v>
      </c>
      <c r="I325" s="7"/>
    </row>
    <row r="326" spans="1:9" ht="28.5" customHeight="1">
      <c r="A326" s="45" t="s">
        <v>429</v>
      </c>
      <c r="B326" s="82" t="s">
        <v>445</v>
      </c>
      <c r="C326" s="86"/>
      <c r="D326" s="86"/>
      <c r="E326" s="87"/>
      <c r="F326" s="75">
        <v>7.37</v>
      </c>
      <c r="G326" s="76"/>
      <c r="H326" s="75">
        <f>(G326+F326)</f>
        <v>7.37</v>
      </c>
      <c r="I326" s="7"/>
    </row>
    <row r="327" spans="1:9" ht="33" customHeight="1">
      <c r="A327" s="45" t="s">
        <v>430</v>
      </c>
      <c r="B327" s="82" t="s">
        <v>446</v>
      </c>
      <c r="C327" s="86"/>
      <c r="D327" s="86"/>
      <c r="E327" s="87"/>
      <c r="F327" s="75">
        <v>26.89</v>
      </c>
      <c r="G327" s="76"/>
      <c r="H327" s="75">
        <v>26.89</v>
      </c>
      <c r="I327" s="7" t="s">
        <v>67</v>
      </c>
    </row>
    <row r="328" spans="1:9" ht="33" customHeight="1">
      <c r="A328" s="45" t="s">
        <v>449</v>
      </c>
      <c r="B328" s="82" t="s">
        <v>447</v>
      </c>
      <c r="C328" s="86"/>
      <c r="D328" s="86"/>
      <c r="E328" s="87"/>
      <c r="F328" s="75">
        <v>8.07</v>
      </c>
      <c r="G328" s="76"/>
      <c r="H328" s="75">
        <v>8.07</v>
      </c>
      <c r="I328" s="7" t="s">
        <v>67</v>
      </c>
    </row>
    <row r="329" spans="1:9" ht="44.25" customHeight="1">
      <c r="A329" s="45" t="s">
        <v>450</v>
      </c>
      <c r="B329" s="82" t="s">
        <v>448</v>
      </c>
      <c r="C329" s="86"/>
      <c r="D329" s="86"/>
      <c r="E329" s="87"/>
      <c r="F329" s="75">
        <v>13.01</v>
      </c>
      <c r="G329" s="76"/>
      <c r="H329" s="75">
        <v>13.01</v>
      </c>
      <c r="I329" s="7" t="s">
        <v>67</v>
      </c>
    </row>
    <row r="330" spans="1:8" ht="12.75">
      <c r="A330" s="54"/>
      <c r="C330" s="55"/>
      <c r="D330" s="56"/>
      <c r="E330" s="57"/>
      <c r="F330" s="55"/>
      <c r="G330" s="56"/>
      <c r="H330" s="56"/>
    </row>
    <row r="331" spans="2:9" ht="14.25" customHeight="1">
      <c r="B331" s="58"/>
      <c r="C331" s="59"/>
      <c r="D331" s="60"/>
      <c r="E331" s="61"/>
      <c r="F331" s="59"/>
      <c r="G331" s="60"/>
      <c r="H331" s="60"/>
      <c r="I331" s="58"/>
    </row>
    <row r="332" spans="2:9" ht="12.75" hidden="1">
      <c r="B332" s="58"/>
      <c r="C332" s="59"/>
      <c r="D332" s="60"/>
      <c r="E332" s="61"/>
      <c r="F332" s="59"/>
      <c r="G332" s="60"/>
      <c r="H332" s="60"/>
      <c r="I332" s="58"/>
    </row>
    <row r="333" spans="2:9" ht="12.75" hidden="1">
      <c r="B333" s="58"/>
      <c r="C333" s="59"/>
      <c r="D333" s="60"/>
      <c r="E333" s="61"/>
      <c r="F333" s="59"/>
      <c r="G333" s="60"/>
      <c r="H333" s="60"/>
      <c r="I333" s="58"/>
    </row>
    <row r="334" spans="2:9" ht="12.75" hidden="1">
      <c r="B334" s="58"/>
      <c r="C334" s="59"/>
      <c r="D334" s="60"/>
      <c r="E334" s="61"/>
      <c r="F334" s="59"/>
      <c r="G334" s="60"/>
      <c r="H334" s="60"/>
      <c r="I334" s="58"/>
    </row>
    <row r="335" spans="2:9" ht="12.75" hidden="1">
      <c r="B335" s="58"/>
      <c r="C335" s="59"/>
      <c r="D335" s="60"/>
      <c r="E335" s="61"/>
      <c r="F335" s="59"/>
      <c r="G335" s="60"/>
      <c r="H335" s="60"/>
      <c r="I335" s="58"/>
    </row>
    <row r="336" spans="2:9" ht="12.75" hidden="1">
      <c r="B336" s="58"/>
      <c r="C336" s="59"/>
      <c r="D336" s="60"/>
      <c r="E336" s="61"/>
      <c r="F336" s="59"/>
      <c r="G336" s="60"/>
      <c r="H336" s="60"/>
      <c r="I336" s="58"/>
    </row>
    <row r="337" ht="5.25" customHeight="1" hidden="1"/>
    <row r="338" ht="12.75" hidden="1"/>
    <row r="339" ht="12.75" hidden="1"/>
    <row r="340" spans="2:7" ht="19.5" customHeight="1">
      <c r="B340" s="8"/>
      <c r="D340" s="9"/>
      <c r="G340" s="9"/>
    </row>
  </sheetData>
  <sheetProtection/>
  <mergeCells count="34">
    <mergeCell ref="G1:H1"/>
    <mergeCell ref="A300:E300"/>
    <mergeCell ref="A302:E302"/>
    <mergeCell ref="A230:E230"/>
    <mergeCell ref="A259:E259"/>
    <mergeCell ref="A260:C260"/>
    <mergeCell ref="A266:E266"/>
    <mergeCell ref="A267:C267"/>
    <mergeCell ref="A296:B296"/>
    <mergeCell ref="A143:E143"/>
    <mergeCell ref="A145:E145"/>
    <mergeCell ref="A155:H155"/>
    <mergeCell ref="A181:E181"/>
    <mergeCell ref="A191:D191"/>
    <mergeCell ref="A201:E201"/>
    <mergeCell ref="A65:E65"/>
    <mergeCell ref="A68:E68"/>
    <mergeCell ref="A96:E96"/>
    <mergeCell ref="A109:E109"/>
    <mergeCell ref="A111:E111"/>
    <mergeCell ref="A130:E130"/>
    <mergeCell ref="A7:E7"/>
    <mergeCell ref="A23:E23"/>
    <mergeCell ref="A39:E39"/>
    <mergeCell ref="A48:E48"/>
    <mergeCell ref="A57:E57"/>
    <mergeCell ref="A60:E60"/>
    <mergeCell ref="A2:H2"/>
    <mergeCell ref="A3:H3"/>
    <mergeCell ref="A4:H4"/>
    <mergeCell ref="A5:A6"/>
    <mergeCell ref="B5:B6"/>
    <mergeCell ref="C5:E5"/>
    <mergeCell ref="F5:H5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2020-03-03T08:45:11Z</cp:lastPrinted>
  <dcterms:created xsi:type="dcterms:W3CDTF">1996-10-08T23:32:33Z</dcterms:created>
  <dcterms:modified xsi:type="dcterms:W3CDTF">2020-03-04T08:38:31Z</dcterms:modified>
  <cp:category/>
  <cp:version/>
  <cp:contentType/>
  <cp:contentStatus/>
</cp:coreProperties>
</file>